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0D027\EXCELCNV\bf0fb723-8de4-4d60-a331-89311d05be74\"/>
    </mc:Choice>
  </mc:AlternateContent>
  <xr:revisionPtr revIDLastSave="0" documentId="8_{CBAEC330-7A3C-4FFC-9169-84E604FE6F9E}" xr6:coauthVersionLast="47" xr6:coauthVersionMax="47" xr10:uidLastSave="{00000000-0000-0000-0000-000000000000}"/>
  <bookViews>
    <workbookView xWindow="-60" yWindow="-60" windowWidth="15480" windowHeight="11640" firstSheet="1" activeTab="1" xr2:uid="{09BE391D-650A-40AA-BB6D-F064C1C96C94}"/>
  </bookViews>
  <sheets>
    <sheet name="Material Density " sheetId="9" state="hidden" r:id="rId1"/>
    <sheet name="Grout Calculator " sheetId="8" r:id="rId2"/>
    <sheet name="Calculator odd stuff" sheetId="7" state="hidden" r:id="rId3"/>
    <sheet name="S-600 &amp; 710" sheetId="6" state="hidden" r:id="rId4"/>
    <sheet name="S-500 WC" sheetId="1" state="hidden" r:id="rId5"/>
    <sheet name="S-400" sheetId="4" state="hidden" r:id="rId6"/>
    <sheet name="S-667 &amp; 687 " sheetId="5" state="hidden" r:id="rId7"/>
  </sheets>
  <definedNames>
    <definedName name="_xlnm.Print_Area" localSheetId="2">'Calculator odd stuff'!$A$1:$O$148</definedName>
    <definedName name="_xlnm.Print_Area" localSheetId="1">'Grout Calculator '!$A$2:$S$45</definedName>
    <definedName name="_xlnm.Print_Area" localSheetId="5">'S-400'!$A$1:$O$148</definedName>
    <definedName name="_xlnm.Print_Area" localSheetId="4">'S-500 WC'!$A$1:$O$74</definedName>
    <definedName name="_xlnm.Print_Area" localSheetId="3">'S-600 &amp; 710'!$A$1:$O$148</definedName>
    <definedName name="_xlnm.Print_Area" localSheetId="6">'S-667 &amp; 687 '!$A$1:$O$148</definedName>
    <definedName name="solver_adj" localSheetId="2" hidden="1">'Calculator odd stuff'!$N$51</definedName>
    <definedName name="solver_adj" localSheetId="1" hidden="1">'Grout Calculator '!$R$67</definedName>
    <definedName name="solver_adj" localSheetId="5" hidden="1">'S-400'!$N$51</definedName>
    <definedName name="solver_adj" localSheetId="4" hidden="1">'S-500 WC'!$N$26</definedName>
    <definedName name="solver_adj" localSheetId="3" hidden="1">'S-600 &amp; 710'!$N$51</definedName>
    <definedName name="solver_adj" localSheetId="6" hidden="1">'S-667 &amp; 687 '!$N$51</definedName>
    <definedName name="solver_cvg" localSheetId="2" hidden="1">0.0001</definedName>
    <definedName name="solver_cvg" localSheetId="1" hidden="1">0.0001</definedName>
    <definedName name="solver_cvg" localSheetId="5" hidden="1">0.0001</definedName>
    <definedName name="solver_cvg" localSheetId="4" hidden="1">0.0001</definedName>
    <definedName name="solver_cvg" localSheetId="3" hidden="1">0.0001</definedName>
    <definedName name="solver_cvg" localSheetId="6" hidden="1">0.0001</definedName>
    <definedName name="solver_drv" localSheetId="2" hidden="1">1</definedName>
    <definedName name="solver_drv" localSheetId="1" hidden="1">1</definedName>
    <definedName name="solver_drv" localSheetId="5" hidden="1">1</definedName>
    <definedName name="solver_drv" localSheetId="4" hidden="1">1</definedName>
    <definedName name="solver_drv" localSheetId="3" hidden="1">1</definedName>
    <definedName name="solver_drv" localSheetId="6" hidden="1">1</definedName>
    <definedName name="solver_est" localSheetId="2" hidden="1">1</definedName>
    <definedName name="solver_est" localSheetId="1" hidden="1">1</definedName>
    <definedName name="solver_est" localSheetId="5" hidden="1">1</definedName>
    <definedName name="solver_est" localSheetId="4" hidden="1">1</definedName>
    <definedName name="solver_est" localSheetId="3" hidden="1">1</definedName>
    <definedName name="solver_est" localSheetId="6" hidden="1">1</definedName>
    <definedName name="solver_itr" localSheetId="2" hidden="1">100</definedName>
    <definedName name="solver_itr" localSheetId="1" hidden="1">100</definedName>
    <definedName name="solver_itr" localSheetId="5" hidden="1">100</definedName>
    <definedName name="solver_itr" localSheetId="4" hidden="1">100</definedName>
    <definedName name="solver_itr" localSheetId="3" hidden="1">100</definedName>
    <definedName name="solver_itr" localSheetId="6" hidden="1">100</definedName>
    <definedName name="solver_lin" localSheetId="2" hidden="1">2</definedName>
    <definedName name="solver_lin" localSheetId="1" hidden="1">2</definedName>
    <definedName name="solver_lin" localSheetId="5" hidden="1">2</definedName>
    <definedName name="solver_lin" localSheetId="4" hidden="1">2</definedName>
    <definedName name="solver_lin" localSheetId="3" hidden="1">2</definedName>
    <definedName name="solver_lin" localSheetId="6" hidden="1">2</definedName>
    <definedName name="solver_neg" localSheetId="2" hidden="1">2</definedName>
    <definedName name="solver_neg" localSheetId="1" hidden="1">2</definedName>
    <definedName name="solver_neg" localSheetId="5" hidden="1">2</definedName>
    <definedName name="solver_neg" localSheetId="4" hidden="1">2</definedName>
    <definedName name="solver_neg" localSheetId="3" hidden="1">2</definedName>
    <definedName name="solver_neg" localSheetId="6" hidden="1">2</definedName>
    <definedName name="solver_num" localSheetId="2" hidden="1">0</definedName>
    <definedName name="solver_num" localSheetId="1" hidden="1">0</definedName>
    <definedName name="solver_num" localSheetId="5" hidden="1">0</definedName>
    <definedName name="solver_num" localSheetId="4" hidden="1">0</definedName>
    <definedName name="solver_num" localSheetId="3" hidden="1">0</definedName>
    <definedName name="solver_num" localSheetId="6" hidden="1">0</definedName>
    <definedName name="solver_nwt" localSheetId="2" hidden="1">1</definedName>
    <definedName name="solver_nwt" localSheetId="1" hidden="1">1</definedName>
    <definedName name="solver_nwt" localSheetId="5" hidden="1">1</definedName>
    <definedName name="solver_nwt" localSheetId="4" hidden="1">1</definedName>
    <definedName name="solver_nwt" localSheetId="3" hidden="1">1</definedName>
    <definedName name="solver_nwt" localSheetId="6" hidden="1">1</definedName>
    <definedName name="solver_opt" localSheetId="2" hidden="1">'Calculator odd stuff'!$F$105</definedName>
    <definedName name="solver_opt" localSheetId="1" hidden="1">'Grout Calculator '!$J$121</definedName>
    <definedName name="solver_opt" localSheetId="5" hidden="1">'S-400'!$F$105</definedName>
    <definedName name="solver_opt" localSheetId="4" hidden="1">'S-500 WC'!$F$55</definedName>
    <definedName name="solver_opt" localSheetId="3" hidden="1">'S-600 &amp; 710'!$F$105</definedName>
    <definedName name="solver_opt" localSheetId="6" hidden="1">'S-667 &amp; 687 '!$F$105</definedName>
    <definedName name="solver_pre" localSheetId="2" hidden="1">0.000001</definedName>
    <definedName name="solver_pre" localSheetId="1" hidden="1">0.000001</definedName>
    <definedName name="solver_pre" localSheetId="5" hidden="1">0.000001</definedName>
    <definedName name="solver_pre" localSheetId="4" hidden="1">0.000001</definedName>
    <definedName name="solver_pre" localSheetId="3" hidden="1">0.000001</definedName>
    <definedName name="solver_pre" localSheetId="6" hidden="1">0.000001</definedName>
    <definedName name="solver_scl" localSheetId="2" hidden="1">2</definedName>
    <definedName name="solver_scl" localSheetId="1" hidden="1">2</definedName>
    <definedName name="solver_scl" localSheetId="5" hidden="1">2</definedName>
    <definedName name="solver_scl" localSheetId="4" hidden="1">2</definedName>
    <definedName name="solver_scl" localSheetId="3" hidden="1">2</definedName>
    <definedName name="solver_scl" localSheetId="6" hidden="1">2</definedName>
    <definedName name="solver_sho" localSheetId="2" hidden="1">2</definedName>
    <definedName name="solver_sho" localSheetId="1" hidden="1">2</definedName>
    <definedName name="solver_sho" localSheetId="5" hidden="1">2</definedName>
    <definedName name="solver_sho" localSheetId="4" hidden="1">2</definedName>
    <definedName name="solver_sho" localSheetId="3" hidden="1">2</definedName>
    <definedName name="solver_sho" localSheetId="6" hidden="1">2</definedName>
    <definedName name="solver_tim" localSheetId="2" hidden="1">100</definedName>
    <definedName name="solver_tim" localSheetId="1" hidden="1">100</definedName>
    <definedName name="solver_tim" localSheetId="5" hidden="1">100</definedName>
    <definedName name="solver_tim" localSheetId="4" hidden="1">100</definedName>
    <definedName name="solver_tim" localSheetId="3" hidden="1">100</definedName>
    <definedName name="solver_tim" localSheetId="6" hidden="1">100</definedName>
    <definedName name="solver_tol" localSheetId="2" hidden="1">0.05</definedName>
    <definedName name="solver_tol" localSheetId="1" hidden="1">0.05</definedName>
    <definedName name="solver_tol" localSheetId="5" hidden="1">0.05</definedName>
    <definedName name="solver_tol" localSheetId="4" hidden="1">0.05</definedName>
    <definedName name="solver_tol" localSheetId="3" hidden="1">0.05</definedName>
    <definedName name="solver_tol" localSheetId="6" hidden="1">0.05</definedName>
    <definedName name="solver_typ" localSheetId="2" hidden="1">3</definedName>
    <definedName name="solver_typ" localSheetId="1" hidden="1">3</definedName>
    <definedName name="solver_typ" localSheetId="5" hidden="1">3</definedName>
    <definedName name="solver_typ" localSheetId="4" hidden="1">3</definedName>
    <definedName name="solver_typ" localSheetId="3" hidden="1">3</definedName>
    <definedName name="solver_typ" localSheetId="6" hidden="1">3</definedName>
    <definedName name="solver_val" localSheetId="2" hidden="1">54</definedName>
    <definedName name="solver_val" localSheetId="1" hidden="1">54</definedName>
    <definedName name="solver_val" localSheetId="5" hidden="1">54</definedName>
    <definedName name="solver_val" localSheetId="4" hidden="1">54</definedName>
    <definedName name="solver_val" localSheetId="3" hidden="1">54</definedName>
    <definedName name="solver_val" localSheetId="6" hidden="1">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8" l="1"/>
  <c r="F39" i="8"/>
  <c r="L8" i="8"/>
  <c r="I8" i="8"/>
  <c r="H8" i="8"/>
  <c r="J8" i="8"/>
  <c r="K8" i="8"/>
  <c r="M8" i="8"/>
  <c r="H24" i="8"/>
  <c r="J24" i="8"/>
  <c r="K24" i="8"/>
  <c r="H23" i="8"/>
  <c r="J23" i="8"/>
  <c r="K23" i="8"/>
  <c r="H25" i="8"/>
  <c r="J25" i="8"/>
  <c r="K25" i="8"/>
  <c r="P12" i="9"/>
  <c r="M25" i="8"/>
  <c r="N25" i="8" s="1"/>
  <c r="Q25" i="8" s="1"/>
  <c r="S25" i="8" s="1"/>
  <c r="F14" i="9"/>
  <c r="H14" i="9"/>
  <c r="I14" i="9"/>
  <c r="G27" i="8"/>
  <c r="H27" i="8"/>
  <c r="N14" i="9"/>
  <c r="P14" i="9"/>
  <c r="I27" i="8"/>
  <c r="J27" i="8"/>
  <c r="K27" i="8"/>
  <c r="M27" i="8"/>
  <c r="N27" i="8"/>
  <c r="Q27" i="8"/>
  <c r="F17" i="9"/>
  <c r="H17" i="9"/>
  <c r="I17" i="9"/>
  <c r="G33" i="8"/>
  <c r="H33" i="8"/>
  <c r="N17" i="9"/>
  <c r="P17" i="9"/>
  <c r="I33" i="8"/>
  <c r="J33" i="8"/>
  <c r="L33" i="8"/>
  <c r="M33" i="8"/>
  <c r="O33" i="8"/>
  <c r="F16" i="9"/>
  <c r="H16" i="9"/>
  <c r="I16" i="9"/>
  <c r="G32" i="8"/>
  <c r="H32" i="8"/>
  <c r="N16" i="9"/>
  <c r="P16" i="9"/>
  <c r="I32" i="8"/>
  <c r="J32" i="8"/>
  <c r="F18" i="9"/>
  <c r="H18" i="9"/>
  <c r="I18" i="9"/>
  <c r="G34" i="8"/>
  <c r="H34" i="8"/>
  <c r="N18" i="9"/>
  <c r="P18" i="9"/>
  <c r="I34" i="8"/>
  <c r="J34" i="8"/>
  <c r="L34" i="8"/>
  <c r="M34" i="8"/>
  <c r="O34" i="8"/>
  <c r="L32" i="8"/>
  <c r="M32" i="8"/>
  <c r="O32" i="8"/>
  <c r="Q33" i="8"/>
  <c r="P33" i="8"/>
  <c r="Q34" i="8"/>
  <c r="P34" i="8"/>
  <c r="P32" i="8"/>
  <c r="N15" i="9"/>
  <c r="P15" i="9"/>
  <c r="F24" i="9"/>
  <c r="H24" i="9"/>
  <c r="I24" i="9"/>
  <c r="G41" i="8"/>
  <c r="H41" i="8"/>
  <c r="E33" i="9"/>
  <c r="F33" i="9"/>
  <c r="J24" i="9"/>
  <c r="N24" i="9"/>
  <c r="P24" i="9"/>
  <c r="I41" i="8"/>
  <c r="J41" i="8"/>
  <c r="L41" i="8"/>
  <c r="M41" i="8"/>
  <c r="O41" i="8"/>
  <c r="P41" i="8"/>
  <c r="O20" i="8"/>
  <c r="N41" i="8"/>
  <c r="E32" i="9"/>
  <c r="F32" i="9"/>
  <c r="J23" i="9"/>
  <c r="N23" i="9"/>
  <c r="P23" i="9"/>
  <c r="H33" i="9"/>
  <c r="F23" i="9"/>
  <c r="H23" i="9"/>
  <c r="M24" i="8"/>
  <c r="N24" i="8" s="1"/>
  <c r="Q24" i="8" s="1"/>
  <c r="S24" i="8" s="1"/>
  <c r="M23" i="8"/>
  <c r="N23" i="8" s="1"/>
  <c r="Q23" i="8" s="1"/>
  <c r="S23" i="8" s="1"/>
  <c r="M39" i="8"/>
  <c r="E31" i="9"/>
  <c r="F31" i="9"/>
  <c r="J22" i="9"/>
  <c r="N22" i="9"/>
  <c r="P22" i="9"/>
  <c r="I39" i="8"/>
  <c r="I40" i="8"/>
  <c r="E34" i="9"/>
  <c r="F34" i="9"/>
  <c r="J25" i="9"/>
  <c r="N25" i="9"/>
  <c r="P25" i="9"/>
  <c r="I42" i="8"/>
  <c r="E35" i="9"/>
  <c r="F35" i="9"/>
  <c r="J26" i="9"/>
  <c r="N26" i="9"/>
  <c r="P26" i="9"/>
  <c r="I43" i="8"/>
  <c r="E30" i="9"/>
  <c r="H30" i="9"/>
  <c r="M26" i="8"/>
  <c r="M14" i="8"/>
  <c r="M15" i="8"/>
  <c r="M17" i="8"/>
  <c r="M18" i="8"/>
  <c r="M19" i="8"/>
  <c r="M20" i="8"/>
  <c r="M21" i="8"/>
  <c r="M22" i="8"/>
  <c r="F21" i="9"/>
  <c r="H21" i="9"/>
  <c r="I21" i="9"/>
  <c r="G38" i="8"/>
  <c r="M38" i="8"/>
  <c r="F22" i="9"/>
  <c r="H22" i="9"/>
  <c r="I22" i="9"/>
  <c r="G39" i="8"/>
  <c r="I23" i="9"/>
  <c r="G40" i="8"/>
  <c r="M40" i="8"/>
  <c r="F25" i="9"/>
  <c r="H25" i="9"/>
  <c r="I25" i="9"/>
  <c r="G42" i="8"/>
  <c r="M42" i="8"/>
  <c r="F26" i="9"/>
  <c r="H26" i="9"/>
  <c r="I26" i="9"/>
  <c r="G43" i="8"/>
  <c r="M43" i="8"/>
  <c r="O18" i="8"/>
  <c r="N39" i="8"/>
  <c r="O19" i="8"/>
  <c r="N40" i="8"/>
  <c r="N42" i="8"/>
  <c r="O21" i="8"/>
  <c r="N43" i="8"/>
  <c r="O17" i="8"/>
  <c r="N38" i="8"/>
  <c r="O15" i="8"/>
  <c r="O22" i="8"/>
  <c r="O26" i="8"/>
  <c r="O27" i="8"/>
  <c r="O14" i="8"/>
  <c r="F15" i="8"/>
  <c r="F16" i="8"/>
  <c r="F17" i="8"/>
  <c r="F18" i="8"/>
  <c r="F19" i="8"/>
  <c r="F20" i="8"/>
  <c r="F21" i="8"/>
  <c r="F22" i="8"/>
  <c r="F26" i="8"/>
  <c r="F27" i="8"/>
  <c r="F31" i="8"/>
  <c r="F38" i="8"/>
  <c r="F40" i="8"/>
  <c r="F42" i="8"/>
  <c r="F14" i="8"/>
  <c r="N9" i="9"/>
  <c r="P9" i="9"/>
  <c r="I20" i="8"/>
  <c r="N10" i="9"/>
  <c r="P10" i="9"/>
  <c r="I21" i="8"/>
  <c r="N11" i="9"/>
  <c r="P11" i="9"/>
  <c r="I22" i="8" s="1"/>
  <c r="N13" i="9"/>
  <c r="P13" i="9"/>
  <c r="I26" i="8"/>
  <c r="N7" i="9"/>
  <c r="P7" i="9"/>
  <c r="I18" i="8"/>
  <c r="N8" i="9"/>
  <c r="P8" i="9"/>
  <c r="I19" i="8"/>
  <c r="N6" i="9"/>
  <c r="P6" i="9"/>
  <c r="I17" i="8"/>
  <c r="N4" i="9"/>
  <c r="P4" i="9"/>
  <c r="I15" i="8"/>
  <c r="N3" i="9"/>
  <c r="P3" i="9"/>
  <c r="I14" i="8"/>
  <c r="F6" i="9"/>
  <c r="H6" i="9"/>
  <c r="I6" i="9"/>
  <c r="G17" i="8"/>
  <c r="F7" i="9"/>
  <c r="H7" i="9"/>
  <c r="I7" i="9"/>
  <c r="G18" i="8"/>
  <c r="F8" i="9"/>
  <c r="H8" i="9"/>
  <c r="I8" i="9"/>
  <c r="G19" i="8"/>
  <c r="F9" i="9"/>
  <c r="H9" i="9"/>
  <c r="I9" i="9"/>
  <c r="G20" i="8"/>
  <c r="F10" i="9"/>
  <c r="H10" i="9"/>
  <c r="I10" i="9"/>
  <c r="G21" i="8"/>
  <c r="F11" i="9"/>
  <c r="H11" i="9"/>
  <c r="I11" i="9"/>
  <c r="G22" i="8" s="1"/>
  <c r="H22" i="8" s="1"/>
  <c r="J22" i="8" s="1"/>
  <c r="K22" i="8" s="1"/>
  <c r="N22" i="8" s="1"/>
  <c r="Q22" i="8" s="1"/>
  <c r="S22" i="8" s="1"/>
  <c r="F13" i="9"/>
  <c r="H13" i="9"/>
  <c r="I13" i="9"/>
  <c r="G26" i="8"/>
  <c r="F15" i="9"/>
  <c r="H15" i="9"/>
  <c r="I15" i="9"/>
  <c r="F4" i="9"/>
  <c r="H4" i="9"/>
  <c r="I4" i="9"/>
  <c r="G15" i="8"/>
  <c r="F3" i="9"/>
  <c r="H3" i="9"/>
  <c r="I3" i="9"/>
  <c r="G14" i="8"/>
  <c r="C108" i="7"/>
  <c r="D108" i="7"/>
  <c r="E108" i="7"/>
  <c r="F10" i="7"/>
  <c r="E10" i="7"/>
  <c r="I10" i="7"/>
  <c r="L10" i="7"/>
  <c r="F58" i="7"/>
  <c r="I58" i="7"/>
  <c r="L58" i="7"/>
  <c r="C106" i="7"/>
  <c r="D106" i="7"/>
  <c r="E106" i="7"/>
  <c r="C107" i="7"/>
  <c r="D107" i="7"/>
  <c r="E107" i="7"/>
  <c r="C109" i="7"/>
  <c r="D109" i="7"/>
  <c r="E109" i="7"/>
  <c r="C110" i="7"/>
  <c r="D110" i="7"/>
  <c r="E110" i="7"/>
  <c r="C111" i="7"/>
  <c r="D111" i="7"/>
  <c r="E111" i="7"/>
  <c r="C112" i="7"/>
  <c r="D112" i="7"/>
  <c r="E112" i="7"/>
  <c r="C113" i="7"/>
  <c r="D113" i="7"/>
  <c r="E113" i="7"/>
  <c r="C114" i="7"/>
  <c r="D114" i="7"/>
  <c r="E114" i="7"/>
  <c r="C115" i="7"/>
  <c r="D115" i="7"/>
  <c r="E115" i="7"/>
  <c r="C116" i="7"/>
  <c r="D116" i="7"/>
  <c r="E116" i="7"/>
  <c r="C117" i="7"/>
  <c r="D117" i="7"/>
  <c r="E117" i="7"/>
  <c r="C118" i="7"/>
  <c r="D118" i="7"/>
  <c r="E118" i="7"/>
  <c r="C119" i="7"/>
  <c r="D119" i="7"/>
  <c r="E119" i="7"/>
  <c r="C120" i="7"/>
  <c r="D120" i="7"/>
  <c r="E120" i="7"/>
  <c r="C121" i="7"/>
  <c r="D121" i="7"/>
  <c r="E121" i="7"/>
  <c r="C122" i="7"/>
  <c r="D122" i="7"/>
  <c r="E122" i="7"/>
  <c r="C123" i="7"/>
  <c r="D123" i="7"/>
  <c r="E123" i="7"/>
  <c r="C124" i="7"/>
  <c r="D124" i="7"/>
  <c r="E124" i="7"/>
  <c r="C125" i="7"/>
  <c r="D125" i="7"/>
  <c r="E125" i="7"/>
  <c r="C126" i="7"/>
  <c r="D126" i="7"/>
  <c r="E126" i="7"/>
  <c r="C127" i="7"/>
  <c r="D127" i="7"/>
  <c r="E127" i="7"/>
  <c r="C128" i="7"/>
  <c r="D128" i="7"/>
  <c r="E128" i="7"/>
  <c r="C129" i="7"/>
  <c r="D129" i="7"/>
  <c r="E129" i="7"/>
  <c r="C130" i="7"/>
  <c r="D130" i="7"/>
  <c r="E130" i="7"/>
  <c r="C131" i="7"/>
  <c r="D131" i="7"/>
  <c r="E131" i="7"/>
  <c r="C132" i="7"/>
  <c r="D132" i="7"/>
  <c r="E132" i="7"/>
  <c r="C133" i="7"/>
  <c r="D133" i="7"/>
  <c r="E133" i="7"/>
  <c r="C134" i="7"/>
  <c r="D134" i="7"/>
  <c r="E134" i="7"/>
  <c r="C135" i="7"/>
  <c r="D135" i="7"/>
  <c r="E135" i="7"/>
  <c r="C136" i="7"/>
  <c r="D136" i="7"/>
  <c r="E136" i="7"/>
  <c r="C137" i="7"/>
  <c r="D137" i="7"/>
  <c r="E137" i="7"/>
  <c r="C138" i="7"/>
  <c r="D138" i="7"/>
  <c r="E138" i="7"/>
  <c r="C139" i="7"/>
  <c r="D139" i="7"/>
  <c r="E139" i="7"/>
  <c r="C140" i="7"/>
  <c r="D140" i="7"/>
  <c r="E140" i="7"/>
  <c r="C141" i="7"/>
  <c r="D141" i="7"/>
  <c r="E141" i="7"/>
  <c r="C142" i="7"/>
  <c r="D142" i="7"/>
  <c r="E142" i="7"/>
  <c r="C143" i="7"/>
  <c r="D143" i="7"/>
  <c r="E143" i="7"/>
  <c r="C144" i="7"/>
  <c r="D144" i="7"/>
  <c r="E144" i="7"/>
  <c r="C145" i="7"/>
  <c r="D145" i="7"/>
  <c r="E145" i="7"/>
  <c r="C146" i="7"/>
  <c r="D146" i="7"/>
  <c r="C147" i="7"/>
  <c r="D147" i="7"/>
  <c r="D105" i="7"/>
  <c r="E105" i="7"/>
  <c r="C105" i="7"/>
  <c r="E7" i="7"/>
  <c r="F7" i="7"/>
  <c r="I7" i="7"/>
  <c r="L7" i="7"/>
  <c r="F55" i="7"/>
  <c r="G7" i="7"/>
  <c r="H7" i="7"/>
  <c r="K7" i="7"/>
  <c r="N7" i="7"/>
  <c r="H55" i="7"/>
  <c r="J7" i="7"/>
  <c r="M7" i="7"/>
  <c r="E8" i="7"/>
  <c r="F8" i="7"/>
  <c r="I8" i="7"/>
  <c r="L8" i="7"/>
  <c r="G8" i="7"/>
  <c r="H8" i="7"/>
  <c r="K8" i="7"/>
  <c r="N8" i="7"/>
  <c r="J8" i="7"/>
  <c r="M8" i="7"/>
  <c r="G56" i="7"/>
  <c r="E9" i="7"/>
  <c r="F9" i="7"/>
  <c r="I9" i="7"/>
  <c r="L9" i="7"/>
  <c r="F57" i="7"/>
  <c r="G9" i="7"/>
  <c r="H9" i="7"/>
  <c r="K9" i="7"/>
  <c r="N9" i="7"/>
  <c r="H57" i="7"/>
  <c r="J9" i="7"/>
  <c r="M9" i="7"/>
  <c r="G10" i="7"/>
  <c r="H10" i="7"/>
  <c r="J10" i="7"/>
  <c r="K10" i="7"/>
  <c r="M10" i="7"/>
  <c r="N10" i="7"/>
  <c r="E11" i="7"/>
  <c r="F11" i="7"/>
  <c r="I11" i="7"/>
  <c r="L11" i="7"/>
  <c r="G11" i="7"/>
  <c r="H11" i="7"/>
  <c r="K11" i="7"/>
  <c r="N11" i="7"/>
  <c r="J11" i="7"/>
  <c r="M11" i="7"/>
  <c r="G59" i="7"/>
  <c r="E12" i="7"/>
  <c r="F12" i="7"/>
  <c r="I12" i="7"/>
  <c r="L12" i="7"/>
  <c r="F60" i="7"/>
  <c r="G12" i="7"/>
  <c r="H12" i="7"/>
  <c r="K12" i="7"/>
  <c r="N12" i="7"/>
  <c r="H60" i="7"/>
  <c r="J12" i="7"/>
  <c r="M12" i="7"/>
  <c r="E13" i="7"/>
  <c r="F13" i="7"/>
  <c r="I13" i="7"/>
  <c r="L13" i="7"/>
  <c r="G13" i="7"/>
  <c r="H13" i="7"/>
  <c r="K13" i="7"/>
  <c r="N13" i="7"/>
  <c r="J13" i="7"/>
  <c r="M13" i="7"/>
  <c r="G61" i="7"/>
  <c r="E14" i="7"/>
  <c r="F14" i="7"/>
  <c r="I14" i="7"/>
  <c r="L14" i="7"/>
  <c r="F62" i="7"/>
  <c r="G14" i="7"/>
  <c r="H14" i="7"/>
  <c r="K14" i="7"/>
  <c r="N14" i="7"/>
  <c r="H62" i="7"/>
  <c r="J14" i="7"/>
  <c r="M14" i="7"/>
  <c r="E15" i="7"/>
  <c r="F15" i="7"/>
  <c r="I15" i="7"/>
  <c r="L15" i="7"/>
  <c r="G15" i="7"/>
  <c r="H15" i="7"/>
  <c r="K15" i="7"/>
  <c r="N15" i="7"/>
  <c r="J15" i="7"/>
  <c r="M15" i="7"/>
  <c r="E16" i="7"/>
  <c r="F16" i="7"/>
  <c r="I16" i="7"/>
  <c r="L16" i="7"/>
  <c r="G16" i="7"/>
  <c r="H16" i="7"/>
  <c r="K16" i="7"/>
  <c r="N16" i="7"/>
  <c r="J16" i="7"/>
  <c r="M16" i="7"/>
  <c r="E17" i="7"/>
  <c r="F17" i="7"/>
  <c r="I17" i="7"/>
  <c r="L17" i="7"/>
  <c r="G17" i="7"/>
  <c r="H17" i="7"/>
  <c r="K17" i="7"/>
  <c r="N17" i="7"/>
  <c r="J17" i="7"/>
  <c r="M17" i="7"/>
  <c r="E18" i="7"/>
  <c r="F18" i="7"/>
  <c r="I18" i="7"/>
  <c r="L18" i="7"/>
  <c r="G18" i="7"/>
  <c r="H18" i="7"/>
  <c r="K18" i="7"/>
  <c r="N18" i="7"/>
  <c r="J18" i="7"/>
  <c r="M18" i="7"/>
  <c r="E19" i="7"/>
  <c r="F19" i="7"/>
  <c r="I19" i="7"/>
  <c r="L19" i="7"/>
  <c r="G19" i="7"/>
  <c r="H19" i="7"/>
  <c r="K19" i="7"/>
  <c r="N19" i="7"/>
  <c r="J19" i="7"/>
  <c r="M19" i="7"/>
  <c r="E20" i="7"/>
  <c r="F20" i="7"/>
  <c r="I20" i="7"/>
  <c r="L20" i="7"/>
  <c r="G20" i="7"/>
  <c r="H20" i="7"/>
  <c r="K20" i="7"/>
  <c r="N20" i="7"/>
  <c r="J20" i="7"/>
  <c r="M20" i="7"/>
  <c r="E21" i="7"/>
  <c r="F21" i="7"/>
  <c r="I21" i="7"/>
  <c r="L21" i="7"/>
  <c r="G21" i="7"/>
  <c r="H21" i="7"/>
  <c r="K21" i="7"/>
  <c r="N21" i="7"/>
  <c r="J21" i="7"/>
  <c r="M21" i="7"/>
  <c r="E22" i="7"/>
  <c r="F22" i="7"/>
  <c r="I22" i="7"/>
  <c r="L22" i="7"/>
  <c r="G22" i="7"/>
  <c r="H22" i="7"/>
  <c r="K22" i="7"/>
  <c r="N22" i="7"/>
  <c r="J22" i="7"/>
  <c r="M22" i="7"/>
  <c r="E23" i="7"/>
  <c r="F23" i="7"/>
  <c r="I23" i="7"/>
  <c r="L23" i="7"/>
  <c r="G23" i="7"/>
  <c r="H23" i="7"/>
  <c r="K23" i="7"/>
  <c r="N23" i="7"/>
  <c r="J23" i="7"/>
  <c r="M23" i="7"/>
  <c r="E24" i="7"/>
  <c r="F24" i="7"/>
  <c r="I24" i="7"/>
  <c r="L24" i="7"/>
  <c r="G24" i="7"/>
  <c r="H24" i="7"/>
  <c r="K24" i="7"/>
  <c r="N24" i="7"/>
  <c r="J24" i="7"/>
  <c r="M24" i="7"/>
  <c r="E25" i="7"/>
  <c r="F25" i="7"/>
  <c r="I25" i="7"/>
  <c r="L25" i="7"/>
  <c r="G25" i="7"/>
  <c r="H25" i="7"/>
  <c r="K25" i="7"/>
  <c r="N25" i="7"/>
  <c r="J25" i="7"/>
  <c r="M25" i="7"/>
  <c r="E26" i="7"/>
  <c r="F26" i="7"/>
  <c r="I26" i="7"/>
  <c r="L26" i="7"/>
  <c r="G26" i="7"/>
  <c r="H26" i="7"/>
  <c r="K26" i="7"/>
  <c r="N26" i="7"/>
  <c r="J26" i="7"/>
  <c r="M26" i="7"/>
  <c r="E27" i="7"/>
  <c r="F27" i="7"/>
  <c r="I27" i="7"/>
  <c r="G27" i="7"/>
  <c r="H27" i="7"/>
  <c r="K27" i="7"/>
  <c r="N27" i="7"/>
  <c r="H75" i="7"/>
  <c r="K75" i="7"/>
  <c r="N75" i="7"/>
  <c r="K101" i="7"/>
  <c r="K125" i="7"/>
  <c r="J27" i="7"/>
  <c r="M27" i="7"/>
  <c r="L27" i="7"/>
  <c r="E28" i="7"/>
  <c r="F28" i="7"/>
  <c r="I28" i="7"/>
  <c r="G28" i="7"/>
  <c r="H28" i="7"/>
  <c r="K28" i="7"/>
  <c r="J28" i="7"/>
  <c r="M28" i="7"/>
  <c r="L28" i="7"/>
  <c r="N28" i="7"/>
  <c r="E29" i="7"/>
  <c r="F29" i="7"/>
  <c r="I29" i="7"/>
  <c r="G29" i="7"/>
  <c r="H29" i="7"/>
  <c r="K29" i="7"/>
  <c r="N29" i="7"/>
  <c r="H77" i="7"/>
  <c r="K77" i="7"/>
  <c r="N77" i="7"/>
  <c r="K127" i="7"/>
  <c r="J29" i="7"/>
  <c r="M29" i="7"/>
  <c r="L29" i="7"/>
  <c r="E30" i="7"/>
  <c r="F30" i="7"/>
  <c r="I30" i="7"/>
  <c r="G30" i="7"/>
  <c r="H30" i="7"/>
  <c r="K30" i="7"/>
  <c r="J30" i="7"/>
  <c r="M30" i="7"/>
  <c r="L30" i="7"/>
  <c r="N30" i="7"/>
  <c r="E31" i="7"/>
  <c r="F31" i="7"/>
  <c r="I31" i="7"/>
  <c r="G31" i="7"/>
  <c r="H31" i="7"/>
  <c r="K31" i="7"/>
  <c r="N31" i="7"/>
  <c r="H79" i="7"/>
  <c r="K79" i="7"/>
  <c r="N79" i="7"/>
  <c r="K129" i="7"/>
  <c r="J31" i="7"/>
  <c r="M31" i="7"/>
  <c r="L31" i="7"/>
  <c r="E32" i="7"/>
  <c r="F32" i="7"/>
  <c r="I32" i="7"/>
  <c r="G32" i="7"/>
  <c r="H32" i="7"/>
  <c r="K32" i="7"/>
  <c r="J32" i="7"/>
  <c r="M32" i="7"/>
  <c r="L32" i="7"/>
  <c r="N32" i="7"/>
  <c r="E33" i="7"/>
  <c r="F33" i="7"/>
  <c r="I33" i="7"/>
  <c r="G33" i="7"/>
  <c r="H33" i="7"/>
  <c r="K33" i="7"/>
  <c r="N33" i="7"/>
  <c r="H81" i="7"/>
  <c r="K81" i="7"/>
  <c r="N81" i="7"/>
  <c r="K131" i="7"/>
  <c r="J33" i="7"/>
  <c r="M33" i="7"/>
  <c r="L33" i="7"/>
  <c r="E34" i="7"/>
  <c r="F34" i="7"/>
  <c r="I34" i="7"/>
  <c r="G34" i="7"/>
  <c r="H34" i="7"/>
  <c r="K34" i="7"/>
  <c r="J34" i="7"/>
  <c r="M34" i="7"/>
  <c r="L34" i="7"/>
  <c r="N34" i="7"/>
  <c r="E35" i="7"/>
  <c r="F35" i="7"/>
  <c r="I35" i="7"/>
  <c r="G35" i="7"/>
  <c r="H35" i="7"/>
  <c r="K35" i="7"/>
  <c r="N35" i="7"/>
  <c r="H83" i="7"/>
  <c r="K83" i="7"/>
  <c r="N83" i="7"/>
  <c r="J35" i="7"/>
  <c r="M35" i="7"/>
  <c r="L35" i="7"/>
  <c r="E36" i="7"/>
  <c r="F36" i="7"/>
  <c r="I36" i="7"/>
  <c r="G36" i="7"/>
  <c r="H36" i="7"/>
  <c r="K36" i="7"/>
  <c r="J36" i="7"/>
  <c r="M36" i="7"/>
  <c r="L36" i="7"/>
  <c r="N36" i="7"/>
  <c r="E37" i="7"/>
  <c r="F37" i="7"/>
  <c r="I37" i="7"/>
  <c r="G37" i="7"/>
  <c r="H37" i="7"/>
  <c r="K37" i="7"/>
  <c r="N37" i="7"/>
  <c r="H85" i="7"/>
  <c r="K85" i="7"/>
  <c r="N85" i="7"/>
  <c r="J37" i="7"/>
  <c r="M37" i="7"/>
  <c r="L37" i="7"/>
  <c r="E38" i="7"/>
  <c r="F38" i="7"/>
  <c r="I38" i="7"/>
  <c r="G38" i="7"/>
  <c r="H38" i="7"/>
  <c r="K38" i="7"/>
  <c r="J38" i="7"/>
  <c r="M38" i="7"/>
  <c r="L38" i="7"/>
  <c r="N38" i="7"/>
  <c r="E39" i="7"/>
  <c r="F39" i="7"/>
  <c r="I39" i="7"/>
  <c r="G39" i="7"/>
  <c r="H39" i="7"/>
  <c r="K39" i="7"/>
  <c r="N39" i="7"/>
  <c r="H87" i="7"/>
  <c r="K87" i="7"/>
  <c r="N87" i="7"/>
  <c r="J39" i="7"/>
  <c r="M39" i="7"/>
  <c r="L39" i="7"/>
  <c r="E40" i="7"/>
  <c r="F40" i="7"/>
  <c r="I40" i="7"/>
  <c r="G40" i="7"/>
  <c r="H40" i="7"/>
  <c r="K40" i="7"/>
  <c r="J40" i="7"/>
  <c r="M40" i="7"/>
  <c r="L40" i="7"/>
  <c r="N40" i="7"/>
  <c r="E41" i="7"/>
  <c r="F41" i="7"/>
  <c r="I41" i="7"/>
  <c r="G41" i="7"/>
  <c r="H41" i="7"/>
  <c r="K41" i="7"/>
  <c r="N41" i="7"/>
  <c r="H89" i="7"/>
  <c r="K89" i="7"/>
  <c r="N89" i="7"/>
  <c r="J41" i="7"/>
  <c r="M41" i="7"/>
  <c r="L41" i="7"/>
  <c r="E42" i="7"/>
  <c r="F42" i="7"/>
  <c r="I42" i="7"/>
  <c r="G42" i="7"/>
  <c r="H42" i="7"/>
  <c r="K42" i="7"/>
  <c r="J42" i="7"/>
  <c r="M42" i="7"/>
  <c r="L42" i="7"/>
  <c r="N42" i="7"/>
  <c r="E43" i="7"/>
  <c r="F43" i="7"/>
  <c r="I43" i="7"/>
  <c r="G43" i="7"/>
  <c r="H43" i="7"/>
  <c r="K43" i="7"/>
  <c r="N43" i="7"/>
  <c r="H91" i="7"/>
  <c r="K91" i="7"/>
  <c r="N91" i="7"/>
  <c r="J43" i="7"/>
  <c r="M43" i="7"/>
  <c r="L43" i="7"/>
  <c r="E44" i="7"/>
  <c r="F44" i="7"/>
  <c r="I44" i="7"/>
  <c r="G44" i="7"/>
  <c r="H44" i="7"/>
  <c r="K44" i="7"/>
  <c r="J44" i="7"/>
  <c r="M44" i="7"/>
  <c r="L44" i="7"/>
  <c r="N44" i="7"/>
  <c r="E45" i="7"/>
  <c r="F45" i="7"/>
  <c r="I45" i="7"/>
  <c r="G45" i="7"/>
  <c r="H45" i="7"/>
  <c r="K45" i="7"/>
  <c r="N45" i="7"/>
  <c r="H93" i="7"/>
  <c r="K93" i="7"/>
  <c r="N93" i="7"/>
  <c r="J45" i="7"/>
  <c r="M45" i="7"/>
  <c r="L45" i="7"/>
  <c r="E46" i="7"/>
  <c r="F46" i="7"/>
  <c r="I46" i="7"/>
  <c r="G46" i="7"/>
  <c r="H46" i="7"/>
  <c r="K46" i="7"/>
  <c r="J46" i="7"/>
  <c r="M46" i="7"/>
  <c r="L46" i="7"/>
  <c r="N46" i="7"/>
  <c r="E47" i="7"/>
  <c r="F47" i="7"/>
  <c r="I47" i="7"/>
  <c r="G47" i="7"/>
  <c r="H47" i="7"/>
  <c r="K47" i="7"/>
  <c r="N47" i="7"/>
  <c r="H95" i="7"/>
  <c r="K95" i="7"/>
  <c r="N95" i="7"/>
  <c r="J47" i="7"/>
  <c r="M47" i="7"/>
  <c r="L47" i="7"/>
  <c r="D48" i="7"/>
  <c r="E146" i="7"/>
  <c r="E48" i="7"/>
  <c r="F48" i="7"/>
  <c r="G48" i="7"/>
  <c r="J48" i="7"/>
  <c r="H48" i="7"/>
  <c r="I48" i="7"/>
  <c r="L48" i="7"/>
  <c r="K48" i="7"/>
  <c r="N48" i="7"/>
  <c r="M48" i="7"/>
  <c r="D49" i="7"/>
  <c r="E147" i="7"/>
  <c r="E49" i="7"/>
  <c r="F49" i="7"/>
  <c r="I49" i="7"/>
  <c r="G49" i="7"/>
  <c r="H49" i="7"/>
  <c r="K49" i="7"/>
  <c r="N49" i="7"/>
  <c r="H97" i="7"/>
  <c r="K97" i="7"/>
  <c r="N97" i="7"/>
  <c r="J49" i="7"/>
  <c r="M49" i="7"/>
  <c r="L49" i="7"/>
  <c r="G55" i="7"/>
  <c r="J55" i="7"/>
  <c r="M55" i="7"/>
  <c r="J105" i="7"/>
  <c r="I55" i="7"/>
  <c r="L55" i="7"/>
  <c r="K55" i="7"/>
  <c r="N55" i="7"/>
  <c r="F56" i="7"/>
  <c r="I56" i="7"/>
  <c r="L56" i="7"/>
  <c r="I106" i="7"/>
  <c r="L106" i="7"/>
  <c r="F106" i="7"/>
  <c r="H56" i="7"/>
  <c r="K56" i="7"/>
  <c r="J56" i="7"/>
  <c r="M56" i="7"/>
  <c r="N56" i="7"/>
  <c r="G57" i="7"/>
  <c r="J57" i="7"/>
  <c r="I57" i="7"/>
  <c r="L57" i="7"/>
  <c r="K57" i="7"/>
  <c r="N57" i="7"/>
  <c r="M57" i="7"/>
  <c r="G58" i="7"/>
  <c r="H58" i="7"/>
  <c r="J58" i="7"/>
  <c r="K58" i="7"/>
  <c r="M58" i="7"/>
  <c r="N58" i="7"/>
  <c r="F59" i="7"/>
  <c r="I59" i="7"/>
  <c r="H59" i="7"/>
  <c r="K59" i="7"/>
  <c r="N59" i="7"/>
  <c r="K109" i="7"/>
  <c r="J59" i="7"/>
  <c r="M59" i="7"/>
  <c r="L59" i="7"/>
  <c r="G60" i="7"/>
  <c r="J60" i="7"/>
  <c r="M60" i="7"/>
  <c r="J110" i="7"/>
  <c r="I60" i="7"/>
  <c r="L60" i="7"/>
  <c r="K60" i="7"/>
  <c r="N60" i="7"/>
  <c r="F61" i="7"/>
  <c r="I61" i="7"/>
  <c r="L61" i="7"/>
  <c r="I111" i="7"/>
  <c r="H61" i="7"/>
  <c r="K61" i="7"/>
  <c r="J61" i="7"/>
  <c r="M61" i="7"/>
  <c r="N61" i="7"/>
  <c r="G62" i="7"/>
  <c r="J62" i="7"/>
  <c r="I62" i="7"/>
  <c r="L62" i="7"/>
  <c r="K62" i="7"/>
  <c r="M62" i="7"/>
  <c r="N62" i="7"/>
  <c r="F63" i="7"/>
  <c r="I63" i="7"/>
  <c r="L63" i="7"/>
  <c r="I113" i="7"/>
  <c r="G63" i="7"/>
  <c r="H63" i="7"/>
  <c r="K63" i="7"/>
  <c r="N63" i="7"/>
  <c r="K113" i="7"/>
  <c r="J63" i="7"/>
  <c r="M63" i="7"/>
  <c r="J113" i="7"/>
  <c r="F64" i="7"/>
  <c r="G64" i="7"/>
  <c r="J64" i="7"/>
  <c r="M64" i="7"/>
  <c r="J114" i="7"/>
  <c r="H64" i="7"/>
  <c r="I64" i="7"/>
  <c r="L64" i="7"/>
  <c r="I114" i="7"/>
  <c r="L114" i="7"/>
  <c r="F114" i="7"/>
  <c r="K64" i="7"/>
  <c r="N64" i="7"/>
  <c r="K114" i="7"/>
  <c r="N114" i="7"/>
  <c r="H114" i="7"/>
  <c r="F65" i="7"/>
  <c r="I65" i="7"/>
  <c r="L65" i="7"/>
  <c r="I115" i="7"/>
  <c r="G65" i="7"/>
  <c r="H65" i="7"/>
  <c r="K65" i="7"/>
  <c r="N65" i="7"/>
  <c r="K115" i="7"/>
  <c r="J65" i="7"/>
  <c r="M65" i="7"/>
  <c r="J115" i="7"/>
  <c r="F66" i="7"/>
  <c r="G66" i="7"/>
  <c r="J66" i="7"/>
  <c r="M66" i="7"/>
  <c r="J116" i="7"/>
  <c r="H66" i="7"/>
  <c r="I66" i="7"/>
  <c r="L66" i="7"/>
  <c r="I116" i="7"/>
  <c r="L116" i="7"/>
  <c r="F116" i="7"/>
  <c r="K66" i="7"/>
  <c r="N66" i="7"/>
  <c r="K116" i="7"/>
  <c r="N116" i="7"/>
  <c r="H116" i="7"/>
  <c r="F67" i="7"/>
  <c r="I67" i="7"/>
  <c r="L67" i="7"/>
  <c r="I117" i="7"/>
  <c r="G67" i="7"/>
  <c r="H67" i="7"/>
  <c r="K67" i="7"/>
  <c r="N67" i="7"/>
  <c r="K117" i="7"/>
  <c r="J67" i="7"/>
  <c r="M67" i="7"/>
  <c r="J117" i="7"/>
  <c r="F68" i="7"/>
  <c r="G68" i="7"/>
  <c r="J68" i="7"/>
  <c r="M68" i="7"/>
  <c r="J118" i="7"/>
  <c r="H68" i="7"/>
  <c r="I68" i="7"/>
  <c r="L68" i="7"/>
  <c r="I118" i="7"/>
  <c r="L118" i="7"/>
  <c r="F118" i="7"/>
  <c r="K68" i="7"/>
  <c r="N68" i="7"/>
  <c r="K118" i="7"/>
  <c r="N118" i="7"/>
  <c r="H118" i="7"/>
  <c r="F69" i="7"/>
  <c r="I69" i="7"/>
  <c r="L69" i="7"/>
  <c r="I119" i="7"/>
  <c r="G69" i="7"/>
  <c r="H69" i="7"/>
  <c r="K69" i="7"/>
  <c r="N69" i="7"/>
  <c r="K119" i="7"/>
  <c r="J69" i="7"/>
  <c r="M69" i="7"/>
  <c r="J119" i="7"/>
  <c r="F70" i="7"/>
  <c r="G70" i="7"/>
  <c r="J70" i="7"/>
  <c r="M70" i="7"/>
  <c r="J120" i="7"/>
  <c r="H70" i="7"/>
  <c r="I70" i="7"/>
  <c r="L70" i="7"/>
  <c r="I120" i="7"/>
  <c r="L120" i="7"/>
  <c r="F120" i="7"/>
  <c r="K70" i="7"/>
  <c r="N70" i="7"/>
  <c r="K120" i="7"/>
  <c r="N120" i="7"/>
  <c r="H120" i="7"/>
  <c r="F71" i="7"/>
  <c r="I71" i="7"/>
  <c r="L71" i="7"/>
  <c r="I121" i="7"/>
  <c r="G71" i="7"/>
  <c r="H71" i="7"/>
  <c r="K71" i="7"/>
  <c r="N71" i="7"/>
  <c r="K121" i="7"/>
  <c r="J71" i="7"/>
  <c r="M71" i="7"/>
  <c r="J121" i="7"/>
  <c r="F72" i="7"/>
  <c r="G72" i="7"/>
  <c r="J72" i="7"/>
  <c r="M72" i="7"/>
  <c r="J122" i="7"/>
  <c r="H72" i="7"/>
  <c r="I72" i="7"/>
  <c r="L72" i="7"/>
  <c r="I122" i="7"/>
  <c r="L122" i="7"/>
  <c r="F122" i="7"/>
  <c r="K72" i="7"/>
  <c r="N72" i="7"/>
  <c r="K122" i="7"/>
  <c r="N122" i="7"/>
  <c r="H122" i="7"/>
  <c r="F73" i="7"/>
  <c r="I73" i="7"/>
  <c r="L73" i="7"/>
  <c r="I123" i="7"/>
  <c r="G73" i="7"/>
  <c r="H73" i="7"/>
  <c r="K73" i="7"/>
  <c r="N73" i="7"/>
  <c r="K123" i="7"/>
  <c r="J73" i="7"/>
  <c r="M73" i="7"/>
  <c r="J123" i="7"/>
  <c r="F74" i="7"/>
  <c r="G74" i="7"/>
  <c r="J74" i="7"/>
  <c r="M74" i="7"/>
  <c r="J124" i="7"/>
  <c r="H74" i="7"/>
  <c r="I74" i="7"/>
  <c r="L74" i="7"/>
  <c r="I124" i="7"/>
  <c r="L124" i="7"/>
  <c r="F124" i="7"/>
  <c r="K74" i="7"/>
  <c r="N74" i="7"/>
  <c r="K124" i="7"/>
  <c r="N124" i="7"/>
  <c r="H124" i="7"/>
  <c r="F75" i="7"/>
  <c r="I75" i="7"/>
  <c r="L75" i="7"/>
  <c r="I125" i="7"/>
  <c r="G75" i="7"/>
  <c r="J75" i="7"/>
  <c r="M75" i="7"/>
  <c r="J125" i="7"/>
  <c r="F76" i="7"/>
  <c r="G76" i="7"/>
  <c r="J76" i="7"/>
  <c r="M76" i="7"/>
  <c r="J126" i="7"/>
  <c r="H76" i="7"/>
  <c r="I76" i="7"/>
  <c r="L76" i="7"/>
  <c r="I126" i="7"/>
  <c r="L126" i="7"/>
  <c r="F126" i="7"/>
  <c r="K76" i="7"/>
  <c r="N76" i="7"/>
  <c r="K126" i="7"/>
  <c r="N126" i="7"/>
  <c r="H126" i="7"/>
  <c r="F77" i="7"/>
  <c r="I77" i="7"/>
  <c r="L77" i="7"/>
  <c r="I127" i="7"/>
  <c r="G77" i="7"/>
  <c r="J77" i="7"/>
  <c r="M77" i="7"/>
  <c r="J127" i="7"/>
  <c r="F78" i="7"/>
  <c r="G78" i="7"/>
  <c r="J78" i="7"/>
  <c r="M78" i="7"/>
  <c r="J128" i="7"/>
  <c r="H78" i="7"/>
  <c r="I78" i="7"/>
  <c r="L78" i="7"/>
  <c r="I128" i="7"/>
  <c r="L128" i="7"/>
  <c r="F128" i="7"/>
  <c r="K78" i="7"/>
  <c r="N78" i="7"/>
  <c r="K128" i="7"/>
  <c r="N128" i="7"/>
  <c r="H128" i="7"/>
  <c r="F79" i="7"/>
  <c r="I79" i="7"/>
  <c r="L79" i="7"/>
  <c r="I129" i="7"/>
  <c r="G79" i="7"/>
  <c r="J79" i="7"/>
  <c r="M79" i="7"/>
  <c r="J129" i="7"/>
  <c r="F80" i="7"/>
  <c r="G80" i="7"/>
  <c r="J80" i="7"/>
  <c r="M80" i="7"/>
  <c r="J130" i="7"/>
  <c r="H80" i="7"/>
  <c r="I80" i="7"/>
  <c r="L80" i="7"/>
  <c r="I130" i="7"/>
  <c r="L130" i="7"/>
  <c r="F130" i="7"/>
  <c r="K80" i="7"/>
  <c r="N80" i="7"/>
  <c r="K130" i="7"/>
  <c r="N130" i="7"/>
  <c r="H130" i="7"/>
  <c r="F81" i="7"/>
  <c r="I81" i="7"/>
  <c r="L81" i="7"/>
  <c r="I131" i="7"/>
  <c r="G81" i="7"/>
  <c r="J81" i="7"/>
  <c r="M81" i="7"/>
  <c r="J131" i="7"/>
  <c r="F82" i="7"/>
  <c r="G82" i="7"/>
  <c r="J82" i="7"/>
  <c r="M82" i="7"/>
  <c r="J132" i="7"/>
  <c r="H82" i="7"/>
  <c r="I82" i="7"/>
  <c r="L82" i="7"/>
  <c r="I132" i="7"/>
  <c r="K82" i="7"/>
  <c r="N82" i="7"/>
  <c r="K132" i="7"/>
  <c r="F83" i="7"/>
  <c r="I83" i="7"/>
  <c r="L83" i="7"/>
  <c r="G83" i="7"/>
  <c r="J83" i="7"/>
  <c r="M83" i="7"/>
  <c r="F84" i="7"/>
  <c r="G84" i="7"/>
  <c r="J84" i="7"/>
  <c r="M84" i="7"/>
  <c r="J134" i="7"/>
  <c r="H84" i="7"/>
  <c r="I84" i="7"/>
  <c r="L84" i="7"/>
  <c r="I134" i="7"/>
  <c r="K84" i="7"/>
  <c r="N84" i="7"/>
  <c r="K134" i="7"/>
  <c r="F85" i="7"/>
  <c r="I85" i="7"/>
  <c r="L85" i="7"/>
  <c r="G85" i="7"/>
  <c r="J85" i="7"/>
  <c r="M85" i="7"/>
  <c r="F86" i="7"/>
  <c r="G86" i="7"/>
  <c r="J86" i="7"/>
  <c r="M86" i="7"/>
  <c r="J136" i="7"/>
  <c r="H86" i="7"/>
  <c r="I86" i="7"/>
  <c r="L86" i="7"/>
  <c r="I136" i="7"/>
  <c r="K86" i="7"/>
  <c r="N86" i="7"/>
  <c r="K136" i="7"/>
  <c r="F87" i="7"/>
  <c r="I87" i="7"/>
  <c r="L87" i="7"/>
  <c r="G87" i="7"/>
  <c r="J87" i="7"/>
  <c r="M87" i="7"/>
  <c r="F88" i="7"/>
  <c r="G88" i="7"/>
  <c r="J88" i="7"/>
  <c r="M88" i="7"/>
  <c r="J138" i="7"/>
  <c r="H88" i="7"/>
  <c r="I88" i="7"/>
  <c r="L88" i="7"/>
  <c r="I138" i="7"/>
  <c r="K88" i="7"/>
  <c r="N88" i="7"/>
  <c r="K138" i="7"/>
  <c r="F89" i="7"/>
  <c r="I89" i="7"/>
  <c r="L89" i="7"/>
  <c r="G89" i="7"/>
  <c r="J89" i="7"/>
  <c r="M89" i="7"/>
  <c r="F90" i="7"/>
  <c r="G90" i="7"/>
  <c r="J90" i="7"/>
  <c r="M90" i="7"/>
  <c r="J140" i="7"/>
  <c r="H90" i="7"/>
  <c r="I90" i="7"/>
  <c r="L90" i="7"/>
  <c r="I140" i="7"/>
  <c r="K90" i="7"/>
  <c r="N90" i="7"/>
  <c r="K140" i="7"/>
  <c r="F91" i="7"/>
  <c r="I91" i="7"/>
  <c r="L91" i="7"/>
  <c r="G91" i="7"/>
  <c r="J91" i="7"/>
  <c r="M91" i="7"/>
  <c r="F92" i="7"/>
  <c r="G92" i="7"/>
  <c r="J92" i="7"/>
  <c r="M92" i="7"/>
  <c r="J142" i="7"/>
  <c r="H92" i="7"/>
  <c r="I92" i="7"/>
  <c r="L92" i="7"/>
  <c r="I142" i="7"/>
  <c r="K92" i="7"/>
  <c r="N92" i="7"/>
  <c r="K142" i="7"/>
  <c r="F93" i="7"/>
  <c r="I93" i="7"/>
  <c r="L93" i="7"/>
  <c r="G93" i="7"/>
  <c r="J93" i="7"/>
  <c r="M93" i="7"/>
  <c r="F94" i="7"/>
  <c r="G94" i="7"/>
  <c r="J94" i="7"/>
  <c r="M94" i="7"/>
  <c r="J144" i="7"/>
  <c r="H94" i="7"/>
  <c r="I94" i="7"/>
  <c r="L94" i="7"/>
  <c r="I144" i="7"/>
  <c r="K94" i="7"/>
  <c r="N94" i="7"/>
  <c r="K144" i="7"/>
  <c r="F95" i="7"/>
  <c r="I95" i="7"/>
  <c r="L95" i="7"/>
  <c r="G95" i="7"/>
  <c r="J95" i="7"/>
  <c r="M95" i="7"/>
  <c r="F96" i="7"/>
  <c r="G96" i="7"/>
  <c r="J96" i="7"/>
  <c r="M96" i="7"/>
  <c r="J146" i="7"/>
  <c r="H96" i="7"/>
  <c r="I96" i="7"/>
  <c r="L96" i="7"/>
  <c r="I146" i="7"/>
  <c r="K96" i="7"/>
  <c r="N96" i="7"/>
  <c r="K146" i="7"/>
  <c r="F97" i="7"/>
  <c r="I97" i="7"/>
  <c r="L97" i="7"/>
  <c r="G97" i="7"/>
  <c r="J97" i="7"/>
  <c r="M97" i="7"/>
  <c r="I105" i="7"/>
  <c r="F105" i="7"/>
  <c r="K105" i="7"/>
  <c r="L105" i="7"/>
  <c r="M105" i="7"/>
  <c r="G105" i="7"/>
  <c r="N105" i="7"/>
  <c r="H105" i="7"/>
  <c r="J106" i="7"/>
  <c r="K106" i="7"/>
  <c r="N106" i="7"/>
  <c r="H106" i="7"/>
  <c r="M106" i="7"/>
  <c r="G106" i="7"/>
  <c r="I107" i="7"/>
  <c r="J107" i="7"/>
  <c r="K107" i="7"/>
  <c r="L107" i="7"/>
  <c r="F107" i="7"/>
  <c r="M107" i="7"/>
  <c r="G107" i="7"/>
  <c r="N107" i="7"/>
  <c r="H107" i="7"/>
  <c r="J108" i="7"/>
  <c r="K108" i="7"/>
  <c r="N108" i="7"/>
  <c r="H108" i="7"/>
  <c r="L108" i="7"/>
  <c r="M108" i="7"/>
  <c r="G108" i="7"/>
  <c r="I109" i="7"/>
  <c r="J109" i="7"/>
  <c r="L109" i="7"/>
  <c r="F109" i="7"/>
  <c r="M109" i="7"/>
  <c r="G109" i="7"/>
  <c r="N109" i="7"/>
  <c r="H109" i="7"/>
  <c r="I110" i="7"/>
  <c r="L110" i="7"/>
  <c r="F110" i="7"/>
  <c r="K110" i="7"/>
  <c r="N110" i="7"/>
  <c r="H110" i="7"/>
  <c r="M110" i="7"/>
  <c r="G110" i="7"/>
  <c r="J111" i="7"/>
  <c r="K111" i="7"/>
  <c r="L111" i="7"/>
  <c r="F111" i="7"/>
  <c r="M111" i="7"/>
  <c r="G111" i="7"/>
  <c r="N111" i="7"/>
  <c r="H111" i="7"/>
  <c r="I112" i="7"/>
  <c r="L112" i="7"/>
  <c r="F112" i="7"/>
  <c r="J112" i="7"/>
  <c r="K112" i="7"/>
  <c r="N112" i="7"/>
  <c r="H112" i="7"/>
  <c r="M112" i="7"/>
  <c r="G112" i="7"/>
  <c r="L113" i="7"/>
  <c r="F113" i="7"/>
  <c r="M113" i="7"/>
  <c r="G113" i="7"/>
  <c r="N113" i="7"/>
  <c r="H113" i="7"/>
  <c r="M114" i="7"/>
  <c r="G114" i="7"/>
  <c r="L115" i="7"/>
  <c r="F115" i="7"/>
  <c r="M115" i="7"/>
  <c r="G115" i="7"/>
  <c r="N115" i="7"/>
  <c r="H115" i="7"/>
  <c r="M116" i="7"/>
  <c r="G116" i="7"/>
  <c r="L117" i="7"/>
  <c r="F117" i="7"/>
  <c r="M117" i="7"/>
  <c r="G117" i="7"/>
  <c r="N117" i="7"/>
  <c r="H117" i="7"/>
  <c r="M118" i="7"/>
  <c r="G118" i="7"/>
  <c r="L119" i="7"/>
  <c r="F119" i="7"/>
  <c r="M119" i="7"/>
  <c r="G119" i="7"/>
  <c r="N119" i="7"/>
  <c r="H119" i="7"/>
  <c r="M120" i="7"/>
  <c r="G120" i="7"/>
  <c r="L121" i="7"/>
  <c r="F121" i="7"/>
  <c r="M121" i="7"/>
  <c r="G121" i="7"/>
  <c r="N121" i="7"/>
  <c r="H121" i="7"/>
  <c r="M122" i="7"/>
  <c r="G122" i="7"/>
  <c r="L123" i="7"/>
  <c r="F123" i="7"/>
  <c r="M123" i="7"/>
  <c r="G123" i="7"/>
  <c r="N123" i="7"/>
  <c r="H123" i="7"/>
  <c r="M124" i="7"/>
  <c r="G124" i="7"/>
  <c r="L125" i="7"/>
  <c r="F125" i="7"/>
  <c r="M125" i="7"/>
  <c r="G125" i="7"/>
  <c r="N125" i="7"/>
  <c r="H125" i="7"/>
  <c r="M126" i="7"/>
  <c r="G126" i="7"/>
  <c r="L127" i="7"/>
  <c r="F127" i="7"/>
  <c r="M127" i="7"/>
  <c r="G127" i="7"/>
  <c r="N127" i="7"/>
  <c r="H127" i="7"/>
  <c r="M128" i="7"/>
  <c r="G128" i="7"/>
  <c r="L129" i="7"/>
  <c r="F129" i="7"/>
  <c r="M129" i="7"/>
  <c r="G129" i="7"/>
  <c r="N129" i="7"/>
  <c r="H129" i="7"/>
  <c r="M130" i="7"/>
  <c r="G130" i="7"/>
  <c r="L131" i="7"/>
  <c r="F131" i="7"/>
  <c r="M131" i="7"/>
  <c r="G131" i="7"/>
  <c r="N131" i="7"/>
  <c r="H131" i="7"/>
  <c r="L132" i="7"/>
  <c r="F132" i="7"/>
  <c r="N132" i="7"/>
  <c r="H132" i="7"/>
  <c r="M132" i="7"/>
  <c r="G132" i="7"/>
  <c r="I133" i="7"/>
  <c r="J133" i="7"/>
  <c r="K133" i="7"/>
  <c r="L133" i="7"/>
  <c r="F133" i="7"/>
  <c r="M133" i="7"/>
  <c r="N133" i="7"/>
  <c r="H133" i="7"/>
  <c r="L134" i="7"/>
  <c r="F134" i="7"/>
  <c r="M134" i="7"/>
  <c r="G134" i="7"/>
  <c r="N134" i="7"/>
  <c r="H134" i="7"/>
  <c r="I135" i="7"/>
  <c r="J135" i="7"/>
  <c r="K135" i="7"/>
  <c r="L135" i="7"/>
  <c r="F135" i="7"/>
  <c r="M135" i="7"/>
  <c r="N135" i="7"/>
  <c r="H135" i="7"/>
  <c r="L136" i="7"/>
  <c r="F136" i="7"/>
  <c r="M136" i="7"/>
  <c r="G136" i="7"/>
  <c r="N136" i="7"/>
  <c r="H136" i="7"/>
  <c r="I137" i="7"/>
  <c r="J137" i="7"/>
  <c r="K137" i="7"/>
  <c r="L137" i="7"/>
  <c r="F137" i="7"/>
  <c r="M137" i="7"/>
  <c r="N137" i="7"/>
  <c r="H137" i="7"/>
  <c r="L138" i="7"/>
  <c r="F138" i="7"/>
  <c r="M138" i="7"/>
  <c r="G138" i="7"/>
  <c r="N138" i="7"/>
  <c r="H138" i="7"/>
  <c r="I139" i="7"/>
  <c r="J139" i="7"/>
  <c r="K139" i="7"/>
  <c r="L139" i="7"/>
  <c r="F139" i="7"/>
  <c r="M139" i="7"/>
  <c r="N139" i="7"/>
  <c r="H139" i="7"/>
  <c r="L140" i="7"/>
  <c r="F140" i="7"/>
  <c r="M140" i="7"/>
  <c r="G140" i="7"/>
  <c r="N140" i="7"/>
  <c r="H140" i="7"/>
  <c r="I141" i="7"/>
  <c r="J141" i="7"/>
  <c r="K141" i="7"/>
  <c r="L141" i="7"/>
  <c r="F141" i="7"/>
  <c r="M141" i="7"/>
  <c r="N141" i="7"/>
  <c r="H141" i="7"/>
  <c r="L142" i="7"/>
  <c r="F142" i="7"/>
  <c r="M142" i="7"/>
  <c r="G142" i="7"/>
  <c r="N142" i="7"/>
  <c r="H142" i="7"/>
  <c r="I143" i="7"/>
  <c r="J143" i="7"/>
  <c r="K143" i="7"/>
  <c r="L143" i="7"/>
  <c r="F143" i="7"/>
  <c r="M143" i="7"/>
  <c r="N143" i="7"/>
  <c r="H143" i="7"/>
  <c r="L144" i="7"/>
  <c r="F144" i="7"/>
  <c r="M144" i="7"/>
  <c r="G144" i="7"/>
  <c r="N144" i="7"/>
  <c r="H144" i="7"/>
  <c r="I145" i="7"/>
  <c r="J145" i="7"/>
  <c r="K145" i="7"/>
  <c r="L145" i="7"/>
  <c r="F145" i="7"/>
  <c r="M145" i="7"/>
  <c r="N145" i="7"/>
  <c r="H145" i="7"/>
  <c r="L146" i="7"/>
  <c r="F146" i="7"/>
  <c r="M146" i="7"/>
  <c r="G146" i="7"/>
  <c r="N146" i="7"/>
  <c r="H146" i="7"/>
  <c r="I147" i="7"/>
  <c r="J147" i="7"/>
  <c r="K147" i="7"/>
  <c r="L147" i="7"/>
  <c r="F147" i="7"/>
  <c r="M147" i="7"/>
  <c r="N147" i="7"/>
  <c r="H147" i="7"/>
  <c r="F32" i="5"/>
  <c r="F49" i="5"/>
  <c r="F24" i="5"/>
  <c r="E7" i="6"/>
  <c r="F7" i="6"/>
  <c r="G7" i="6"/>
  <c r="H7" i="6"/>
  <c r="I7" i="6"/>
  <c r="J7" i="6"/>
  <c r="K7" i="6"/>
  <c r="L7" i="6"/>
  <c r="M7" i="6"/>
  <c r="N7" i="6"/>
  <c r="E8" i="6"/>
  <c r="F8" i="6"/>
  <c r="G8" i="6"/>
  <c r="H8" i="6"/>
  <c r="K8" i="6"/>
  <c r="N8" i="6"/>
  <c r="H56" i="6"/>
  <c r="K56" i="6"/>
  <c r="N56" i="6"/>
  <c r="K101" i="6"/>
  <c r="K106" i="6"/>
  <c r="I8" i="6"/>
  <c r="J8" i="6"/>
  <c r="M8" i="6"/>
  <c r="G56" i="6"/>
  <c r="J56" i="6"/>
  <c r="M56" i="6"/>
  <c r="J106" i="6"/>
  <c r="L8" i="6"/>
  <c r="E9" i="6"/>
  <c r="F9" i="6"/>
  <c r="I9" i="6"/>
  <c r="L9" i="6"/>
  <c r="F57" i="6"/>
  <c r="I57" i="6"/>
  <c r="L57" i="6"/>
  <c r="I107" i="6"/>
  <c r="L107" i="6"/>
  <c r="F107" i="6"/>
  <c r="G9" i="6"/>
  <c r="H9" i="6"/>
  <c r="K9" i="6"/>
  <c r="N9" i="6"/>
  <c r="H57" i="6"/>
  <c r="K57" i="6"/>
  <c r="N57" i="6"/>
  <c r="K107" i="6"/>
  <c r="N107" i="6"/>
  <c r="H107" i="6"/>
  <c r="J9" i="6"/>
  <c r="M9" i="6"/>
  <c r="G57" i="6"/>
  <c r="J57" i="6"/>
  <c r="M57" i="6"/>
  <c r="J107" i="6"/>
  <c r="E10" i="6"/>
  <c r="F10" i="6"/>
  <c r="I10" i="6"/>
  <c r="L10" i="6"/>
  <c r="F58" i="6"/>
  <c r="I58" i="6"/>
  <c r="L58" i="6"/>
  <c r="I108" i="6"/>
  <c r="G10" i="6"/>
  <c r="H10" i="6"/>
  <c r="K10" i="6"/>
  <c r="N10" i="6"/>
  <c r="H58" i="6"/>
  <c r="K58" i="6"/>
  <c r="N58" i="6"/>
  <c r="K108" i="6"/>
  <c r="J10" i="6"/>
  <c r="M10" i="6"/>
  <c r="G58" i="6"/>
  <c r="J58" i="6"/>
  <c r="M58" i="6"/>
  <c r="J108" i="6"/>
  <c r="E11" i="6"/>
  <c r="F11" i="6"/>
  <c r="I11" i="6"/>
  <c r="L11" i="6"/>
  <c r="F59" i="6"/>
  <c r="I59" i="6"/>
  <c r="L59" i="6"/>
  <c r="I109" i="6"/>
  <c r="L109" i="6"/>
  <c r="F109" i="6"/>
  <c r="G11" i="6"/>
  <c r="H11" i="6"/>
  <c r="K11" i="6"/>
  <c r="N11" i="6"/>
  <c r="H59" i="6"/>
  <c r="K59" i="6"/>
  <c r="N59" i="6"/>
  <c r="K109" i="6"/>
  <c r="N109" i="6"/>
  <c r="H109" i="6"/>
  <c r="J11" i="6"/>
  <c r="M11" i="6"/>
  <c r="G59" i="6"/>
  <c r="J59" i="6"/>
  <c r="M59" i="6"/>
  <c r="J109" i="6"/>
  <c r="E12" i="6"/>
  <c r="F12" i="6"/>
  <c r="I12" i="6"/>
  <c r="L12" i="6"/>
  <c r="F60" i="6"/>
  <c r="I60" i="6"/>
  <c r="L60" i="6"/>
  <c r="I110" i="6"/>
  <c r="G12" i="6"/>
  <c r="H12" i="6"/>
  <c r="K12" i="6"/>
  <c r="N12" i="6"/>
  <c r="H60" i="6"/>
  <c r="K60" i="6"/>
  <c r="N60" i="6"/>
  <c r="K110" i="6"/>
  <c r="J12" i="6"/>
  <c r="M12" i="6"/>
  <c r="G60" i="6"/>
  <c r="J60" i="6"/>
  <c r="M60" i="6"/>
  <c r="J110" i="6"/>
  <c r="E13" i="6"/>
  <c r="F13" i="6"/>
  <c r="I13" i="6"/>
  <c r="L13" i="6"/>
  <c r="F61" i="6"/>
  <c r="I61" i="6"/>
  <c r="L61" i="6"/>
  <c r="I111" i="6"/>
  <c r="L111" i="6"/>
  <c r="F111" i="6"/>
  <c r="G13" i="6"/>
  <c r="H13" i="6"/>
  <c r="K13" i="6"/>
  <c r="N13" i="6"/>
  <c r="H61" i="6"/>
  <c r="K61" i="6"/>
  <c r="N61" i="6"/>
  <c r="K111" i="6"/>
  <c r="N111" i="6"/>
  <c r="H111" i="6"/>
  <c r="J13" i="6"/>
  <c r="M13" i="6"/>
  <c r="G61" i="6"/>
  <c r="J61" i="6"/>
  <c r="M61" i="6"/>
  <c r="J111" i="6"/>
  <c r="E14" i="6"/>
  <c r="F14" i="6"/>
  <c r="I14" i="6"/>
  <c r="L14" i="6"/>
  <c r="F62" i="6"/>
  <c r="I62" i="6"/>
  <c r="L62" i="6"/>
  <c r="I112" i="6"/>
  <c r="G14" i="6"/>
  <c r="H14" i="6"/>
  <c r="K14" i="6"/>
  <c r="N14" i="6"/>
  <c r="H62" i="6"/>
  <c r="K62" i="6"/>
  <c r="N62" i="6"/>
  <c r="K112" i="6"/>
  <c r="J14" i="6"/>
  <c r="M14" i="6"/>
  <c r="G62" i="6"/>
  <c r="J62" i="6"/>
  <c r="M62" i="6"/>
  <c r="J112" i="6"/>
  <c r="E15" i="6"/>
  <c r="F15" i="6"/>
  <c r="I15" i="6"/>
  <c r="L15" i="6"/>
  <c r="F63" i="6"/>
  <c r="I63" i="6"/>
  <c r="L63" i="6"/>
  <c r="I113" i="6"/>
  <c r="L113" i="6"/>
  <c r="F113" i="6"/>
  <c r="G15" i="6"/>
  <c r="H15" i="6"/>
  <c r="K15" i="6"/>
  <c r="N15" i="6"/>
  <c r="H63" i="6"/>
  <c r="K63" i="6"/>
  <c r="N63" i="6"/>
  <c r="K113" i="6"/>
  <c r="N113" i="6"/>
  <c r="H113" i="6"/>
  <c r="J15" i="6"/>
  <c r="M15" i="6"/>
  <c r="G63" i="6"/>
  <c r="J63" i="6"/>
  <c r="M63" i="6"/>
  <c r="J113" i="6"/>
  <c r="E16" i="6"/>
  <c r="F16" i="6"/>
  <c r="I16" i="6"/>
  <c r="L16" i="6"/>
  <c r="F64" i="6"/>
  <c r="I64" i="6"/>
  <c r="L64" i="6"/>
  <c r="I114" i="6"/>
  <c r="G16" i="6"/>
  <c r="H16" i="6"/>
  <c r="K16" i="6"/>
  <c r="N16" i="6"/>
  <c r="H64" i="6"/>
  <c r="K64" i="6"/>
  <c r="N64" i="6"/>
  <c r="K114" i="6"/>
  <c r="J16" i="6"/>
  <c r="M16" i="6"/>
  <c r="G64" i="6"/>
  <c r="J64" i="6"/>
  <c r="M64" i="6"/>
  <c r="J114" i="6"/>
  <c r="E17" i="6"/>
  <c r="F17" i="6"/>
  <c r="I17" i="6"/>
  <c r="L17" i="6"/>
  <c r="F65" i="6"/>
  <c r="I65" i="6"/>
  <c r="L65" i="6"/>
  <c r="I115" i="6"/>
  <c r="L115" i="6"/>
  <c r="F115" i="6"/>
  <c r="G17" i="6"/>
  <c r="H17" i="6"/>
  <c r="K17" i="6"/>
  <c r="N17" i="6"/>
  <c r="H65" i="6"/>
  <c r="K65" i="6"/>
  <c r="N65" i="6"/>
  <c r="K115" i="6"/>
  <c r="N115" i="6"/>
  <c r="H115" i="6"/>
  <c r="J17" i="6"/>
  <c r="M17" i="6"/>
  <c r="G65" i="6"/>
  <c r="J65" i="6"/>
  <c r="M65" i="6"/>
  <c r="J115" i="6"/>
  <c r="E18" i="6"/>
  <c r="F18" i="6"/>
  <c r="I18" i="6"/>
  <c r="L18" i="6"/>
  <c r="F66" i="6"/>
  <c r="I66" i="6"/>
  <c r="L66" i="6"/>
  <c r="I116" i="6"/>
  <c r="G18" i="6"/>
  <c r="H18" i="6"/>
  <c r="K18" i="6"/>
  <c r="N18" i="6"/>
  <c r="H66" i="6"/>
  <c r="K66" i="6"/>
  <c r="N66" i="6"/>
  <c r="K116" i="6"/>
  <c r="J18" i="6"/>
  <c r="M18" i="6"/>
  <c r="G66" i="6"/>
  <c r="J66" i="6"/>
  <c r="M66" i="6"/>
  <c r="J116" i="6"/>
  <c r="E19" i="6"/>
  <c r="F19" i="6"/>
  <c r="I19" i="6"/>
  <c r="L19" i="6"/>
  <c r="F67" i="6"/>
  <c r="I67" i="6"/>
  <c r="L67" i="6"/>
  <c r="I117" i="6"/>
  <c r="L117" i="6"/>
  <c r="F117" i="6"/>
  <c r="G19" i="6"/>
  <c r="H19" i="6"/>
  <c r="K19" i="6"/>
  <c r="N19" i="6"/>
  <c r="H67" i="6"/>
  <c r="K67" i="6"/>
  <c r="N67" i="6"/>
  <c r="K117" i="6"/>
  <c r="N117" i="6"/>
  <c r="H117" i="6"/>
  <c r="J19" i="6"/>
  <c r="M19" i="6"/>
  <c r="G67" i="6"/>
  <c r="J67" i="6"/>
  <c r="M67" i="6"/>
  <c r="J117" i="6"/>
  <c r="E20" i="6"/>
  <c r="F20" i="6"/>
  <c r="I20" i="6"/>
  <c r="L20" i="6"/>
  <c r="F68" i="6"/>
  <c r="I68" i="6"/>
  <c r="L68" i="6"/>
  <c r="I118" i="6"/>
  <c r="G20" i="6"/>
  <c r="H20" i="6"/>
  <c r="K20" i="6"/>
  <c r="N20" i="6"/>
  <c r="H68" i="6"/>
  <c r="K68" i="6"/>
  <c r="N68" i="6"/>
  <c r="K118" i="6"/>
  <c r="J20" i="6"/>
  <c r="M20" i="6"/>
  <c r="G68" i="6"/>
  <c r="J68" i="6"/>
  <c r="M68" i="6"/>
  <c r="J118" i="6"/>
  <c r="E21" i="6"/>
  <c r="F21" i="6"/>
  <c r="I21" i="6"/>
  <c r="L21" i="6"/>
  <c r="F69" i="6"/>
  <c r="I69" i="6"/>
  <c r="L69" i="6"/>
  <c r="I119" i="6"/>
  <c r="L119" i="6"/>
  <c r="F119" i="6"/>
  <c r="G21" i="6"/>
  <c r="H21" i="6"/>
  <c r="K21" i="6"/>
  <c r="N21" i="6"/>
  <c r="H69" i="6"/>
  <c r="K69" i="6"/>
  <c r="N69" i="6"/>
  <c r="K119" i="6"/>
  <c r="N119" i="6"/>
  <c r="H119" i="6"/>
  <c r="J21" i="6"/>
  <c r="M21" i="6"/>
  <c r="G69" i="6"/>
  <c r="J69" i="6"/>
  <c r="M69" i="6"/>
  <c r="J119" i="6"/>
  <c r="E22" i="6"/>
  <c r="F22" i="6"/>
  <c r="I22" i="6"/>
  <c r="L22" i="6"/>
  <c r="F70" i="6"/>
  <c r="I70" i="6"/>
  <c r="L70" i="6"/>
  <c r="I120" i="6"/>
  <c r="G22" i="6"/>
  <c r="H22" i="6"/>
  <c r="K22" i="6"/>
  <c r="N22" i="6"/>
  <c r="H70" i="6"/>
  <c r="K70" i="6"/>
  <c r="N70" i="6"/>
  <c r="K120" i="6"/>
  <c r="J22" i="6"/>
  <c r="M22" i="6"/>
  <c r="G70" i="6"/>
  <c r="J70" i="6"/>
  <c r="M70" i="6"/>
  <c r="J120" i="6"/>
  <c r="E23" i="6"/>
  <c r="F23" i="6"/>
  <c r="I23" i="6"/>
  <c r="L23" i="6"/>
  <c r="F71" i="6"/>
  <c r="I71" i="6"/>
  <c r="L71" i="6"/>
  <c r="I121" i="6"/>
  <c r="L121" i="6"/>
  <c r="F121" i="6"/>
  <c r="G23" i="6"/>
  <c r="H23" i="6"/>
  <c r="K23" i="6"/>
  <c r="N23" i="6"/>
  <c r="H71" i="6"/>
  <c r="K71" i="6"/>
  <c r="N71" i="6"/>
  <c r="K121" i="6"/>
  <c r="N121" i="6"/>
  <c r="H121" i="6"/>
  <c r="J23" i="6"/>
  <c r="M23" i="6"/>
  <c r="G71" i="6"/>
  <c r="J71" i="6"/>
  <c r="M71" i="6"/>
  <c r="J121" i="6"/>
  <c r="E24" i="6"/>
  <c r="F24" i="6"/>
  <c r="I24" i="6"/>
  <c r="L24" i="6"/>
  <c r="F72" i="6"/>
  <c r="I72" i="6"/>
  <c r="L72" i="6"/>
  <c r="I122" i="6"/>
  <c r="G24" i="6"/>
  <c r="H24" i="6"/>
  <c r="K24" i="6"/>
  <c r="N24" i="6"/>
  <c r="H72" i="6"/>
  <c r="K72" i="6"/>
  <c r="N72" i="6"/>
  <c r="K122" i="6"/>
  <c r="J24" i="6"/>
  <c r="M24" i="6"/>
  <c r="G72" i="6"/>
  <c r="J72" i="6"/>
  <c r="M72" i="6"/>
  <c r="J122" i="6"/>
  <c r="E25" i="6"/>
  <c r="F25" i="6"/>
  <c r="I25" i="6"/>
  <c r="L25" i="6"/>
  <c r="F73" i="6"/>
  <c r="I73" i="6"/>
  <c r="L73" i="6"/>
  <c r="I123" i="6"/>
  <c r="L123" i="6"/>
  <c r="F123" i="6"/>
  <c r="G25" i="6"/>
  <c r="H25" i="6"/>
  <c r="K25" i="6"/>
  <c r="N25" i="6"/>
  <c r="H73" i="6"/>
  <c r="K73" i="6"/>
  <c r="N73" i="6"/>
  <c r="K123" i="6"/>
  <c r="N123" i="6"/>
  <c r="H123" i="6"/>
  <c r="J25" i="6"/>
  <c r="M25" i="6"/>
  <c r="G73" i="6"/>
  <c r="J73" i="6"/>
  <c r="M73" i="6"/>
  <c r="J123" i="6"/>
  <c r="E26" i="6"/>
  <c r="F26" i="6"/>
  <c r="I26" i="6"/>
  <c r="L26" i="6"/>
  <c r="F74" i="6"/>
  <c r="I74" i="6"/>
  <c r="L74" i="6"/>
  <c r="I124" i="6"/>
  <c r="G26" i="6"/>
  <c r="H26" i="6"/>
  <c r="K26" i="6"/>
  <c r="N26" i="6"/>
  <c r="H74" i="6"/>
  <c r="K74" i="6"/>
  <c r="N74" i="6"/>
  <c r="K124" i="6"/>
  <c r="J26" i="6"/>
  <c r="M26" i="6"/>
  <c r="G74" i="6"/>
  <c r="J74" i="6"/>
  <c r="M74" i="6"/>
  <c r="J124" i="6"/>
  <c r="E27" i="6"/>
  <c r="F27" i="6"/>
  <c r="I27" i="6"/>
  <c r="L27" i="6"/>
  <c r="F75" i="6"/>
  <c r="I75" i="6"/>
  <c r="L75" i="6"/>
  <c r="I125" i="6"/>
  <c r="L125" i="6"/>
  <c r="F125" i="6"/>
  <c r="G27" i="6"/>
  <c r="H27" i="6"/>
  <c r="K27" i="6"/>
  <c r="N27" i="6"/>
  <c r="H75" i="6"/>
  <c r="K75" i="6"/>
  <c r="N75" i="6"/>
  <c r="K125" i="6"/>
  <c r="N125" i="6"/>
  <c r="H125" i="6"/>
  <c r="J27" i="6"/>
  <c r="M27" i="6"/>
  <c r="G75" i="6"/>
  <c r="J75" i="6"/>
  <c r="M75" i="6"/>
  <c r="J125" i="6"/>
  <c r="E28" i="6"/>
  <c r="F28" i="6"/>
  <c r="I28" i="6"/>
  <c r="L28" i="6"/>
  <c r="F76" i="6"/>
  <c r="I76" i="6"/>
  <c r="L76" i="6"/>
  <c r="I126" i="6"/>
  <c r="G28" i="6"/>
  <c r="H28" i="6"/>
  <c r="K28" i="6"/>
  <c r="N28" i="6"/>
  <c r="H76" i="6"/>
  <c r="K76" i="6"/>
  <c r="N76" i="6"/>
  <c r="K126" i="6"/>
  <c r="J28" i="6"/>
  <c r="M28" i="6"/>
  <c r="G76" i="6"/>
  <c r="J76" i="6"/>
  <c r="M76" i="6"/>
  <c r="J126" i="6"/>
  <c r="E29" i="6"/>
  <c r="F29" i="6"/>
  <c r="I29" i="6"/>
  <c r="L29" i="6"/>
  <c r="F77" i="6"/>
  <c r="I77" i="6"/>
  <c r="L77" i="6"/>
  <c r="I127" i="6"/>
  <c r="L127" i="6"/>
  <c r="F127" i="6"/>
  <c r="G29" i="6"/>
  <c r="H29" i="6"/>
  <c r="K29" i="6"/>
  <c r="N29" i="6"/>
  <c r="H77" i="6"/>
  <c r="K77" i="6"/>
  <c r="N77" i="6"/>
  <c r="K127" i="6"/>
  <c r="N127" i="6"/>
  <c r="H127" i="6"/>
  <c r="J29" i="6"/>
  <c r="M29" i="6"/>
  <c r="G77" i="6"/>
  <c r="J77" i="6"/>
  <c r="M77" i="6"/>
  <c r="J127" i="6"/>
  <c r="E30" i="6"/>
  <c r="F30" i="6"/>
  <c r="I30" i="6"/>
  <c r="L30" i="6"/>
  <c r="F78" i="6"/>
  <c r="I78" i="6"/>
  <c r="L78" i="6"/>
  <c r="I128" i="6"/>
  <c r="G30" i="6"/>
  <c r="H30" i="6"/>
  <c r="K30" i="6"/>
  <c r="N30" i="6"/>
  <c r="H78" i="6"/>
  <c r="K78" i="6"/>
  <c r="N78" i="6"/>
  <c r="K128" i="6"/>
  <c r="J30" i="6"/>
  <c r="M30" i="6"/>
  <c r="G78" i="6"/>
  <c r="J78" i="6"/>
  <c r="M78" i="6"/>
  <c r="J128" i="6"/>
  <c r="E31" i="6"/>
  <c r="F31" i="6"/>
  <c r="I31" i="6"/>
  <c r="L31" i="6"/>
  <c r="F79" i="6"/>
  <c r="I79" i="6"/>
  <c r="L79" i="6"/>
  <c r="I129" i="6"/>
  <c r="L129" i="6"/>
  <c r="F129" i="6"/>
  <c r="G31" i="6"/>
  <c r="H31" i="6"/>
  <c r="K31" i="6"/>
  <c r="N31" i="6"/>
  <c r="H79" i="6"/>
  <c r="K79" i="6"/>
  <c r="N79" i="6"/>
  <c r="K129" i="6"/>
  <c r="N129" i="6"/>
  <c r="H129" i="6"/>
  <c r="J31" i="6"/>
  <c r="M31" i="6"/>
  <c r="G79" i="6"/>
  <c r="J79" i="6"/>
  <c r="M79" i="6"/>
  <c r="J129" i="6"/>
  <c r="E32" i="6"/>
  <c r="F32" i="6"/>
  <c r="I32" i="6"/>
  <c r="L32" i="6"/>
  <c r="F80" i="6"/>
  <c r="I80" i="6"/>
  <c r="L80" i="6"/>
  <c r="I130" i="6"/>
  <c r="G32" i="6"/>
  <c r="H32" i="6"/>
  <c r="K32" i="6"/>
  <c r="N32" i="6"/>
  <c r="H80" i="6"/>
  <c r="K80" i="6"/>
  <c r="N80" i="6"/>
  <c r="K130" i="6"/>
  <c r="J32" i="6"/>
  <c r="M32" i="6"/>
  <c r="G80" i="6"/>
  <c r="J80" i="6"/>
  <c r="M80" i="6"/>
  <c r="J130" i="6"/>
  <c r="E33" i="6"/>
  <c r="F33" i="6"/>
  <c r="I33" i="6"/>
  <c r="L33" i="6"/>
  <c r="F81" i="6"/>
  <c r="I81" i="6"/>
  <c r="L81" i="6"/>
  <c r="I131" i="6"/>
  <c r="L131" i="6"/>
  <c r="F131" i="6"/>
  <c r="G33" i="6"/>
  <c r="H33" i="6"/>
  <c r="K33" i="6"/>
  <c r="N33" i="6"/>
  <c r="H81" i="6"/>
  <c r="K81" i="6"/>
  <c r="N81" i="6"/>
  <c r="K131" i="6"/>
  <c r="N131" i="6"/>
  <c r="H131" i="6"/>
  <c r="J33" i="6"/>
  <c r="M33" i="6"/>
  <c r="G81" i="6"/>
  <c r="J81" i="6"/>
  <c r="M81" i="6"/>
  <c r="J131" i="6"/>
  <c r="E34" i="6"/>
  <c r="F34" i="6"/>
  <c r="I34" i="6"/>
  <c r="L34" i="6"/>
  <c r="F82" i="6"/>
  <c r="I82" i="6"/>
  <c r="L82" i="6"/>
  <c r="I132" i="6"/>
  <c r="G34" i="6"/>
  <c r="H34" i="6"/>
  <c r="K34" i="6"/>
  <c r="N34" i="6"/>
  <c r="H82" i="6"/>
  <c r="K82" i="6"/>
  <c r="N82" i="6"/>
  <c r="K132" i="6"/>
  <c r="J34" i="6"/>
  <c r="M34" i="6"/>
  <c r="G82" i="6"/>
  <c r="J82" i="6"/>
  <c r="M82" i="6"/>
  <c r="J132" i="6"/>
  <c r="E35" i="6"/>
  <c r="F35" i="6"/>
  <c r="I35" i="6"/>
  <c r="L35" i="6"/>
  <c r="F83" i="6"/>
  <c r="I83" i="6"/>
  <c r="L83" i="6"/>
  <c r="I133" i="6"/>
  <c r="L133" i="6"/>
  <c r="F133" i="6"/>
  <c r="G35" i="6"/>
  <c r="H35" i="6"/>
  <c r="K35" i="6"/>
  <c r="N35" i="6"/>
  <c r="H83" i="6"/>
  <c r="K83" i="6"/>
  <c r="N83" i="6"/>
  <c r="K133" i="6"/>
  <c r="N133" i="6"/>
  <c r="H133" i="6"/>
  <c r="J35" i="6"/>
  <c r="M35" i="6"/>
  <c r="G83" i="6"/>
  <c r="J83" i="6"/>
  <c r="M83" i="6"/>
  <c r="J133" i="6"/>
  <c r="E36" i="6"/>
  <c r="F36" i="6"/>
  <c r="I36" i="6"/>
  <c r="L36" i="6"/>
  <c r="F84" i="6"/>
  <c r="I84" i="6"/>
  <c r="L84" i="6"/>
  <c r="I134" i="6"/>
  <c r="G36" i="6"/>
  <c r="H36" i="6"/>
  <c r="K36" i="6"/>
  <c r="N36" i="6"/>
  <c r="H84" i="6"/>
  <c r="K84" i="6"/>
  <c r="N84" i="6"/>
  <c r="K134" i="6"/>
  <c r="J36" i="6"/>
  <c r="M36" i="6"/>
  <c r="G84" i="6"/>
  <c r="J84" i="6"/>
  <c r="M84" i="6"/>
  <c r="J134" i="6"/>
  <c r="E37" i="6"/>
  <c r="F37" i="6"/>
  <c r="I37" i="6"/>
  <c r="L37" i="6"/>
  <c r="F85" i="6"/>
  <c r="I85" i="6"/>
  <c r="L85" i="6"/>
  <c r="I135" i="6"/>
  <c r="L135" i="6"/>
  <c r="F135" i="6"/>
  <c r="G37" i="6"/>
  <c r="H37" i="6"/>
  <c r="K37" i="6"/>
  <c r="N37" i="6"/>
  <c r="H85" i="6"/>
  <c r="K85" i="6"/>
  <c r="N85" i="6"/>
  <c r="K135" i="6"/>
  <c r="N135" i="6"/>
  <c r="H135" i="6"/>
  <c r="J37" i="6"/>
  <c r="M37" i="6"/>
  <c r="G85" i="6"/>
  <c r="J85" i="6"/>
  <c r="M85" i="6"/>
  <c r="J135" i="6"/>
  <c r="E38" i="6"/>
  <c r="F38" i="6"/>
  <c r="I38" i="6"/>
  <c r="L38" i="6"/>
  <c r="F86" i="6"/>
  <c r="I86" i="6"/>
  <c r="L86" i="6"/>
  <c r="I136" i="6"/>
  <c r="G38" i="6"/>
  <c r="H38" i="6"/>
  <c r="K38" i="6"/>
  <c r="N38" i="6"/>
  <c r="H86" i="6"/>
  <c r="K86" i="6"/>
  <c r="N86" i="6"/>
  <c r="K136" i="6"/>
  <c r="J38" i="6"/>
  <c r="M38" i="6"/>
  <c r="G86" i="6"/>
  <c r="J86" i="6"/>
  <c r="M86" i="6"/>
  <c r="J136" i="6"/>
  <c r="E39" i="6"/>
  <c r="F39" i="6"/>
  <c r="I39" i="6"/>
  <c r="L39" i="6"/>
  <c r="F87" i="6"/>
  <c r="I87" i="6"/>
  <c r="L87" i="6"/>
  <c r="I137" i="6"/>
  <c r="L137" i="6"/>
  <c r="F137" i="6"/>
  <c r="G39" i="6"/>
  <c r="H39" i="6"/>
  <c r="K39" i="6"/>
  <c r="N39" i="6"/>
  <c r="H87" i="6"/>
  <c r="K87" i="6"/>
  <c r="N87" i="6"/>
  <c r="K137" i="6"/>
  <c r="N137" i="6"/>
  <c r="H137" i="6"/>
  <c r="J39" i="6"/>
  <c r="M39" i="6"/>
  <c r="G87" i="6"/>
  <c r="J87" i="6"/>
  <c r="M87" i="6"/>
  <c r="J137" i="6"/>
  <c r="E40" i="6"/>
  <c r="F40" i="6"/>
  <c r="I40" i="6"/>
  <c r="L40" i="6"/>
  <c r="F88" i="6"/>
  <c r="I88" i="6"/>
  <c r="L88" i="6"/>
  <c r="I138" i="6"/>
  <c r="G40" i="6"/>
  <c r="H40" i="6"/>
  <c r="K40" i="6"/>
  <c r="N40" i="6"/>
  <c r="H88" i="6"/>
  <c r="K88" i="6"/>
  <c r="N88" i="6"/>
  <c r="K138" i="6"/>
  <c r="J40" i="6"/>
  <c r="M40" i="6"/>
  <c r="G88" i="6"/>
  <c r="J88" i="6"/>
  <c r="M88" i="6"/>
  <c r="J138" i="6"/>
  <c r="E41" i="6"/>
  <c r="F41" i="6"/>
  <c r="I41" i="6"/>
  <c r="L41" i="6"/>
  <c r="F89" i="6"/>
  <c r="I89" i="6"/>
  <c r="L89" i="6"/>
  <c r="I139" i="6"/>
  <c r="L139" i="6"/>
  <c r="F139" i="6"/>
  <c r="G41" i="6"/>
  <c r="H41" i="6"/>
  <c r="K41" i="6"/>
  <c r="N41" i="6"/>
  <c r="H89" i="6"/>
  <c r="K89" i="6"/>
  <c r="N89" i="6"/>
  <c r="K139" i="6"/>
  <c r="N139" i="6"/>
  <c r="H139" i="6"/>
  <c r="J41" i="6"/>
  <c r="M41" i="6"/>
  <c r="G89" i="6"/>
  <c r="J89" i="6"/>
  <c r="M89" i="6"/>
  <c r="J139" i="6"/>
  <c r="E42" i="6"/>
  <c r="F42" i="6"/>
  <c r="I42" i="6"/>
  <c r="L42" i="6"/>
  <c r="F90" i="6"/>
  <c r="I90" i="6"/>
  <c r="L90" i="6"/>
  <c r="I140" i="6"/>
  <c r="G42" i="6"/>
  <c r="H42" i="6"/>
  <c r="K42" i="6"/>
  <c r="N42" i="6"/>
  <c r="H90" i="6"/>
  <c r="K90" i="6"/>
  <c r="N90" i="6"/>
  <c r="K140" i="6"/>
  <c r="J42" i="6"/>
  <c r="M42" i="6"/>
  <c r="G90" i="6"/>
  <c r="J90" i="6"/>
  <c r="M90" i="6"/>
  <c r="J140" i="6"/>
  <c r="E43" i="6"/>
  <c r="F43" i="6"/>
  <c r="I43" i="6"/>
  <c r="L43" i="6"/>
  <c r="F91" i="6"/>
  <c r="I91" i="6"/>
  <c r="L91" i="6"/>
  <c r="I141" i="6"/>
  <c r="L141" i="6"/>
  <c r="F141" i="6"/>
  <c r="G43" i="6"/>
  <c r="H43" i="6"/>
  <c r="K43" i="6"/>
  <c r="N43" i="6"/>
  <c r="H91" i="6"/>
  <c r="K91" i="6"/>
  <c r="N91" i="6"/>
  <c r="K141" i="6"/>
  <c r="N141" i="6"/>
  <c r="H141" i="6"/>
  <c r="J43" i="6"/>
  <c r="M43" i="6"/>
  <c r="G91" i="6"/>
  <c r="J91" i="6"/>
  <c r="M91" i="6"/>
  <c r="J141" i="6"/>
  <c r="E44" i="6"/>
  <c r="F44" i="6"/>
  <c r="I44" i="6"/>
  <c r="L44" i="6"/>
  <c r="F92" i="6"/>
  <c r="I92" i="6"/>
  <c r="L92" i="6"/>
  <c r="I142" i="6"/>
  <c r="G44" i="6"/>
  <c r="H44" i="6"/>
  <c r="K44" i="6"/>
  <c r="N44" i="6"/>
  <c r="H92" i="6"/>
  <c r="K92" i="6"/>
  <c r="N92" i="6"/>
  <c r="K142" i="6"/>
  <c r="J44" i="6"/>
  <c r="M44" i="6"/>
  <c r="G92" i="6"/>
  <c r="J92" i="6"/>
  <c r="M92" i="6"/>
  <c r="J142" i="6"/>
  <c r="E45" i="6"/>
  <c r="F45" i="6"/>
  <c r="I45" i="6"/>
  <c r="L45" i="6"/>
  <c r="F93" i="6"/>
  <c r="I93" i="6"/>
  <c r="L93" i="6"/>
  <c r="I143" i="6"/>
  <c r="L143" i="6"/>
  <c r="F143" i="6"/>
  <c r="G45" i="6"/>
  <c r="H45" i="6"/>
  <c r="K45" i="6"/>
  <c r="N45" i="6"/>
  <c r="H93" i="6"/>
  <c r="K93" i="6"/>
  <c r="N93" i="6"/>
  <c r="K143" i="6"/>
  <c r="N143" i="6"/>
  <c r="H143" i="6"/>
  <c r="J45" i="6"/>
  <c r="M45" i="6"/>
  <c r="G93" i="6"/>
  <c r="J93" i="6"/>
  <c r="M93" i="6"/>
  <c r="J143" i="6"/>
  <c r="E46" i="6"/>
  <c r="F46" i="6"/>
  <c r="I46" i="6"/>
  <c r="L46" i="6"/>
  <c r="F94" i="6"/>
  <c r="I94" i="6"/>
  <c r="L94" i="6"/>
  <c r="I144" i="6"/>
  <c r="G46" i="6"/>
  <c r="H46" i="6"/>
  <c r="K46" i="6"/>
  <c r="N46" i="6"/>
  <c r="H94" i="6"/>
  <c r="K94" i="6"/>
  <c r="N94" i="6"/>
  <c r="K144" i="6"/>
  <c r="J46" i="6"/>
  <c r="M46" i="6"/>
  <c r="G94" i="6"/>
  <c r="J94" i="6"/>
  <c r="M94" i="6"/>
  <c r="J144" i="6"/>
  <c r="E47" i="6"/>
  <c r="F47" i="6"/>
  <c r="I47" i="6"/>
  <c r="L47" i="6"/>
  <c r="F95" i="6"/>
  <c r="I95" i="6"/>
  <c r="L95" i="6"/>
  <c r="I145" i="6"/>
  <c r="L145" i="6"/>
  <c r="F145" i="6"/>
  <c r="G47" i="6"/>
  <c r="H47" i="6"/>
  <c r="K47" i="6"/>
  <c r="N47" i="6"/>
  <c r="H95" i="6"/>
  <c r="K95" i="6"/>
  <c r="N95" i="6"/>
  <c r="K145" i="6"/>
  <c r="N145" i="6"/>
  <c r="H145" i="6"/>
  <c r="J47" i="6"/>
  <c r="M47" i="6"/>
  <c r="G95" i="6"/>
  <c r="J95" i="6"/>
  <c r="M95" i="6"/>
  <c r="J145" i="6"/>
  <c r="D48" i="6"/>
  <c r="E48" i="6"/>
  <c r="F48" i="6"/>
  <c r="G48" i="6"/>
  <c r="J48" i="6"/>
  <c r="M48" i="6"/>
  <c r="G96" i="6"/>
  <c r="J96" i="6"/>
  <c r="M96" i="6"/>
  <c r="J146" i="6"/>
  <c r="H48" i="6"/>
  <c r="I48" i="6"/>
  <c r="L48" i="6"/>
  <c r="F96" i="6"/>
  <c r="I96" i="6"/>
  <c r="L96" i="6"/>
  <c r="I146" i="6"/>
  <c r="K48" i="6"/>
  <c r="N48" i="6"/>
  <c r="H96" i="6"/>
  <c r="K96" i="6"/>
  <c r="N96" i="6"/>
  <c r="K146" i="6"/>
  <c r="D49" i="6"/>
  <c r="E49" i="6"/>
  <c r="F49" i="6"/>
  <c r="I49" i="6"/>
  <c r="L49" i="6"/>
  <c r="F97" i="6"/>
  <c r="I97" i="6"/>
  <c r="L97" i="6"/>
  <c r="I147" i="6"/>
  <c r="L147" i="6"/>
  <c r="F147" i="6"/>
  <c r="G49" i="6"/>
  <c r="H49" i="6"/>
  <c r="K49" i="6"/>
  <c r="N49" i="6"/>
  <c r="H97" i="6"/>
  <c r="K97" i="6"/>
  <c r="N97" i="6"/>
  <c r="K147" i="6"/>
  <c r="N147" i="6"/>
  <c r="H147" i="6"/>
  <c r="J49" i="6"/>
  <c r="M49" i="6"/>
  <c r="G97" i="6"/>
  <c r="J97" i="6"/>
  <c r="M97" i="6"/>
  <c r="J147" i="6"/>
  <c r="F55" i="6"/>
  <c r="G55" i="6"/>
  <c r="J55" i="6"/>
  <c r="M55" i="6"/>
  <c r="J105" i="6"/>
  <c r="H55" i="6"/>
  <c r="I55" i="6"/>
  <c r="L55" i="6"/>
  <c r="I105" i="6"/>
  <c r="F105" i="6"/>
  <c r="K55" i="6"/>
  <c r="N55" i="6"/>
  <c r="K105" i="6"/>
  <c r="N105" i="6"/>
  <c r="H105" i="6"/>
  <c r="F56" i="6"/>
  <c r="I56" i="6"/>
  <c r="L56" i="6"/>
  <c r="I106" i="6"/>
  <c r="L105" i="6"/>
  <c r="M105" i="6"/>
  <c r="L106" i="6"/>
  <c r="M106" i="6"/>
  <c r="G106" i="6"/>
  <c r="N106" i="6"/>
  <c r="H106" i="6"/>
  <c r="M107" i="6"/>
  <c r="G107" i="6"/>
  <c r="L108" i="6"/>
  <c r="F108" i="6"/>
  <c r="M108" i="6"/>
  <c r="G108" i="6"/>
  <c r="N108" i="6"/>
  <c r="H108" i="6"/>
  <c r="M109" i="6"/>
  <c r="G109" i="6"/>
  <c r="L110" i="6"/>
  <c r="F110" i="6"/>
  <c r="M110" i="6"/>
  <c r="G110" i="6"/>
  <c r="N110" i="6"/>
  <c r="H110" i="6"/>
  <c r="M111" i="6"/>
  <c r="G111" i="6"/>
  <c r="L112" i="6"/>
  <c r="F112" i="6"/>
  <c r="M112" i="6"/>
  <c r="G112" i="6"/>
  <c r="N112" i="6"/>
  <c r="H112" i="6"/>
  <c r="M113" i="6"/>
  <c r="G113" i="6"/>
  <c r="L114" i="6"/>
  <c r="F114" i="6"/>
  <c r="M114" i="6"/>
  <c r="G114" i="6"/>
  <c r="N114" i="6"/>
  <c r="H114" i="6"/>
  <c r="M115" i="6"/>
  <c r="G115" i="6"/>
  <c r="L116" i="6"/>
  <c r="F116" i="6"/>
  <c r="M116" i="6"/>
  <c r="G116" i="6"/>
  <c r="N116" i="6"/>
  <c r="H116" i="6"/>
  <c r="M117" i="6"/>
  <c r="G117" i="6"/>
  <c r="L118" i="6"/>
  <c r="F118" i="6"/>
  <c r="M118" i="6"/>
  <c r="G118" i="6"/>
  <c r="N118" i="6"/>
  <c r="H118" i="6"/>
  <c r="M119" i="6"/>
  <c r="G119" i="6"/>
  <c r="L120" i="6"/>
  <c r="F120" i="6"/>
  <c r="M120" i="6"/>
  <c r="G120" i="6"/>
  <c r="N120" i="6"/>
  <c r="H120" i="6"/>
  <c r="M121" i="6"/>
  <c r="G121" i="6"/>
  <c r="L122" i="6"/>
  <c r="F122" i="6"/>
  <c r="M122" i="6"/>
  <c r="G122" i="6"/>
  <c r="N122" i="6"/>
  <c r="H122" i="6"/>
  <c r="M123" i="6"/>
  <c r="G123" i="6"/>
  <c r="L124" i="6"/>
  <c r="F124" i="6"/>
  <c r="M124" i="6"/>
  <c r="G124" i="6"/>
  <c r="N124" i="6"/>
  <c r="H124" i="6"/>
  <c r="M125" i="6"/>
  <c r="G125" i="6"/>
  <c r="L126" i="6"/>
  <c r="F126" i="6"/>
  <c r="M126" i="6"/>
  <c r="G126" i="6"/>
  <c r="N126" i="6"/>
  <c r="H126" i="6"/>
  <c r="M127" i="6"/>
  <c r="G127" i="6"/>
  <c r="L128" i="6"/>
  <c r="F128" i="6"/>
  <c r="M128" i="6"/>
  <c r="G128" i="6"/>
  <c r="N128" i="6"/>
  <c r="H128" i="6"/>
  <c r="M129" i="6"/>
  <c r="G129" i="6"/>
  <c r="L130" i="6"/>
  <c r="F130" i="6"/>
  <c r="M130" i="6"/>
  <c r="G130" i="6"/>
  <c r="N130" i="6"/>
  <c r="H130" i="6"/>
  <c r="M131" i="6"/>
  <c r="G131" i="6"/>
  <c r="L132" i="6"/>
  <c r="F132" i="6"/>
  <c r="M132" i="6"/>
  <c r="G132" i="6"/>
  <c r="N132" i="6"/>
  <c r="H132" i="6"/>
  <c r="M133" i="6"/>
  <c r="G133" i="6"/>
  <c r="L134" i="6"/>
  <c r="F134" i="6"/>
  <c r="M134" i="6"/>
  <c r="G134" i="6"/>
  <c r="N134" i="6"/>
  <c r="H134" i="6"/>
  <c r="M135" i="6"/>
  <c r="G135" i="6"/>
  <c r="L136" i="6"/>
  <c r="F136" i="6"/>
  <c r="M136" i="6"/>
  <c r="G136" i="6"/>
  <c r="N136" i="6"/>
  <c r="H136" i="6"/>
  <c r="M137" i="6"/>
  <c r="G137" i="6"/>
  <c r="L138" i="6"/>
  <c r="F138" i="6"/>
  <c r="M138" i="6"/>
  <c r="G138" i="6"/>
  <c r="N138" i="6"/>
  <c r="H138" i="6"/>
  <c r="M139" i="6"/>
  <c r="G139" i="6"/>
  <c r="L140" i="6"/>
  <c r="F140" i="6"/>
  <c r="M140" i="6"/>
  <c r="G140" i="6"/>
  <c r="N140" i="6"/>
  <c r="H140" i="6"/>
  <c r="M141" i="6"/>
  <c r="G141" i="6"/>
  <c r="L142" i="6"/>
  <c r="F142" i="6"/>
  <c r="M142" i="6"/>
  <c r="G142" i="6"/>
  <c r="N142" i="6"/>
  <c r="H142" i="6"/>
  <c r="M143" i="6"/>
  <c r="G143" i="6"/>
  <c r="L144" i="6"/>
  <c r="F144" i="6"/>
  <c r="M144" i="6"/>
  <c r="G144" i="6"/>
  <c r="N144" i="6"/>
  <c r="H144" i="6"/>
  <c r="M145" i="6"/>
  <c r="G145" i="6"/>
  <c r="L146" i="6"/>
  <c r="F146" i="6"/>
  <c r="M146" i="6"/>
  <c r="G146" i="6"/>
  <c r="N146" i="6"/>
  <c r="M147" i="6"/>
  <c r="E7" i="5"/>
  <c r="F7" i="5"/>
  <c r="G7" i="5"/>
  <c r="J7" i="5"/>
  <c r="M7" i="5"/>
  <c r="H7" i="5"/>
  <c r="I7" i="5"/>
  <c r="L7" i="5"/>
  <c r="K7" i="5"/>
  <c r="N7" i="5"/>
  <c r="E8" i="5"/>
  <c r="F8" i="5"/>
  <c r="G8" i="5"/>
  <c r="J8" i="5"/>
  <c r="M8" i="5"/>
  <c r="H8" i="5"/>
  <c r="I8" i="5"/>
  <c r="L8" i="5"/>
  <c r="K8" i="5"/>
  <c r="N8" i="5"/>
  <c r="E9" i="5"/>
  <c r="F9" i="5"/>
  <c r="G9" i="5"/>
  <c r="J9" i="5"/>
  <c r="M9" i="5"/>
  <c r="H9" i="5"/>
  <c r="I9" i="5"/>
  <c r="L9" i="5"/>
  <c r="K9" i="5"/>
  <c r="N9" i="5"/>
  <c r="E10" i="5"/>
  <c r="F10" i="5"/>
  <c r="G10" i="5"/>
  <c r="J10" i="5"/>
  <c r="M10" i="5"/>
  <c r="H10" i="5"/>
  <c r="I10" i="5"/>
  <c r="L10" i="5"/>
  <c r="K10" i="5"/>
  <c r="N10" i="5"/>
  <c r="E11" i="5"/>
  <c r="F11" i="5"/>
  <c r="G11" i="5"/>
  <c r="J11" i="5"/>
  <c r="M11" i="5"/>
  <c r="H11" i="5"/>
  <c r="I11" i="5"/>
  <c r="L11" i="5"/>
  <c r="K11" i="5"/>
  <c r="N11" i="5"/>
  <c r="E12" i="5"/>
  <c r="F12" i="5"/>
  <c r="G12" i="5"/>
  <c r="J12" i="5"/>
  <c r="M12" i="5"/>
  <c r="H12" i="5"/>
  <c r="I12" i="5"/>
  <c r="L12" i="5"/>
  <c r="K12" i="5"/>
  <c r="N12" i="5"/>
  <c r="E13" i="5"/>
  <c r="F13" i="5"/>
  <c r="G13" i="5"/>
  <c r="J13" i="5"/>
  <c r="M13" i="5"/>
  <c r="H13" i="5"/>
  <c r="I13" i="5"/>
  <c r="L13" i="5"/>
  <c r="K13" i="5"/>
  <c r="N13" i="5"/>
  <c r="E14" i="5"/>
  <c r="F14" i="5"/>
  <c r="G14" i="5"/>
  <c r="J14" i="5"/>
  <c r="M14" i="5"/>
  <c r="H14" i="5"/>
  <c r="I14" i="5"/>
  <c r="L14" i="5"/>
  <c r="K14" i="5"/>
  <c r="N14" i="5"/>
  <c r="E15" i="5"/>
  <c r="F15" i="5"/>
  <c r="G15" i="5"/>
  <c r="J15" i="5"/>
  <c r="M15" i="5"/>
  <c r="H15" i="5"/>
  <c r="I15" i="5"/>
  <c r="L15" i="5"/>
  <c r="K15" i="5"/>
  <c r="N15" i="5"/>
  <c r="E16" i="5"/>
  <c r="F16" i="5"/>
  <c r="G16" i="5"/>
  <c r="J16" i="5"/>
  <c r="M16" i="5"/>
  <c r="H16" i="5"/>
  <c r="I16" i="5"/>
  <c r="L16" i="5"/>
  <c r="K16" i="5"/>
  <c r="N16" i="5"/>
  <c r="E17" i="5"/>
  <c r="F17" i="5"/>
  <c r="G17" i="5"/>
  <c r="J17" i="5"/>
  <c r="M17" i="5"/>
  <c r="H17" i="5"/>
  <c r="I17" i="5"/>
  <c r="L17" i="5"/>
  <c r="K17" i="5"/>
  <c r="N17" i="5"/>
  <c r="E18" i="5"/>
  <c r="F18" i="5"/>
  <c r="G18" i="5"/>
  <c r="J18" i="5"/>
  <c r="M18" i="5"/>
  <c r="H18" i="5"/>
  <c r="I18" i="5"/>
  <c r="L18" i="5"/>
  <c r="K18" i="5"/>
  <c r="N18" i="5"/>
  <c r="E19" i="5"/>
  <c r="F19" i="5"/>
  <c r="G19" i="5"/>
  <c r="J19" i="5"/>
  <c r="M19" i="5"/>
  <c r="H19" i="5"/>
  <c r="I19" i="5"/>
  <c r="L19" i="5"/>
  <c r="K19" i="5"/>
  <c r="N19" i="5"/>
  <c r="E20" i="5"/>
  <c r="F20" i="5"/>
  <c r="G20" i="5"/>
  <c r="J20" i="5"/>
  <c r="M20" i="5"/>
  <c r="H20" i="5"/>
  <c r="I20" i="5"/>
  <c r="L20" i="5"/>
  <c r="K20" i="5"/>
  <c r="N20" i="5"/>
  <c r="E21" i="5"/>
  <c r="F21" i="5"/>
  <c r="G21" i="5"/>
  <c r="J21" i="5"/>
  <c r="M21" i="5"/>
  <c r="H21" i="5"/>
  <c r="I21" i="5"/>
  <c r="L21" i="5"/>
  <c r="K21" i="5"/>
  <c r="N21" i="5"/>
  <c r="E22" i="5"/>
  <c r="F22" i="5"/>
  <c r="G22" i="5"/>
  <c r="J22" i="5"/>
  <c r="H22" i="5"/>
  <c r="I22" i="5"/>
  <c r="L22" i="5"/>
  <c r="K22" i="5"/>
  <c r="N22" i="5"/>
  <c r="M22" i="5"/>
  <c r="E23" i="5"/>
  <c r="H23" i="5"/>
  <c r="K23" i="5"/>
  <c r="N23" i="5"/>
  <c r="H71" i="5"/>
  <c r="K71" i="5"/>
  <c r="N71" i="5"/>
  <c r="K101" i="5"/>
  <c r="K121" i="5"/>
  <c r="F23" i="5"/>
  <c r="G23" i="5"/>
  <c r="J23" i="5"/>
  <c r="I23" i="5"/>
  <c r="L23" i="5"/>
  <c r="M23" i="5"/>
  <c r="E24" i="5"/>
  <c r="I24" i="5"/>
  <c r="G24" i="5"/>
  <c r="H24" i="5"/>
  <c r="K24" i="5"/>
  <c r="J24" i="5"/>
  <c r="M24" i="5"/>
  <c r="L24" i="5"/>
  <c r="N24" i="5"/>
  <c r="E25" i="5"/>
  <c r="F25" i="5"/>
  <c r="I25" i="5"/>
  <c r="G25" i="5"/>
  <c r="H25" i="5"/>
  <c r="K25" i="5"/>
  <c r="N25" i="5"/>
  <c r="H73" i="5"/>
  <c r="K73" i="5"/>
  <c r="N73" i="5"/>
  <c r="K123" i="5"/>
  <c r="J25" i="5"/>
  <c r="M25" i="5"/>
  <c r="L25" i="5"/>
  <c r="E26" i="5"/>
  <c r="F26" i="5"/>
  <c r="I26" i="5"/>
  <c r="G26" i="5"/>
  <c r="H26" i="5"/>
  <c r="K26" i="5"/>
  <c r="J26" i="5"/>
  <c r="M26" i="5"/>
  <c r="L26" i="5"/>
  <c r="N26" i="5"/>
  <c r="E27" i="5"/>
  <c r="F27" i="5"/>
  <c r="I27" i="5"/>
  <c r="G27" i="5"/>
  <c r="H27" i="5"/>
  <c r="K27" i="5"/>
  <c r="N27" i="5"/>
  <c r="H75" i="5"/>
  <c r="K75" i="5"/>
  <c r="N75" i="5"/>
  <c r="K125" i="5"/>
  <c r="J27" i="5"/>
  <c r="M27" i="5"/>
  <c r="L27" i="5"/>
  <c r="E28" i="5"/>
  <c r="F28" i="5"/>
  <c r="I28" i="5"/>
  <c r="G28" i="5"/>
  <c r="H28" i="5"/>
  <c r="J28" i="5"/>
  <c r="M28" i="5"/>
  <c r="G76" i="5"/>
  <c r="J76" i="5"/>
  <c r="M76" i="5"/>
  <c r="J126" i="5"/>
  <c r="K28" i="5"/>
  <c r="L28" i="5"/>
  <c r="N28" i="5"/>
  <c r="E29" i="5"/>
  <c r="F29" i="5"/>
  <c r="I29" i="5"/>
  <c r="L29" i="5"/>
  <c r="F77" i="5"/>
  <c r="I77" i="5"/>
  <c r="L77" i="5"/>
  <c r="I127" i="5"/>
  <c r="G29" i="5"/>
  <c r="H29" i="5"/>
  <c r="K29" i="5"/>
  <c r="N29" i="5"/>
  <c r="H77" i="5"/>
  <c r="K77" i="5"/>
  <c r="N77" i="5"/>
  <c r="K127" i="5"/>
  <c r="J29" i="5"/>
  <c r="M29" i="5"/>
  <c r="G77" i="5"/>
  <c r="J77" i="5"/>
  <c r="M77" i="5"/>
  <c r="J127" i="5"/>
  <c r="E30" i="5"/>
  <c r="F30" i="5"/>
  <c r="I30" i="5"/>
  <c r="L30" i="5"/>
  <c r="F78" i="5"/>
  <c r="I78" i="5"/>
  <c r="L78" i="5"/>
  <c r="I128" i="5"/>
  <c r="G30" i="5"/>
  <c r="H30" i="5"/>
  <c r="K30" i="5"/>
  <c r="N30" i="5"/>
  <c r="H78" i="5"/>
  <c r="K78" i="5"/>
  <c r="N78" i="5"/>
  <c r="K128" i="5"/>
  <c r="J30" i="5"/>
  <c r="M30" i="5"/>
  <c r="E31" i="5"/>
  <c r="H31" i="5"/>
  <c r="K31" i="5"/>
  <c r="N31" i="5"/>
  <c r="H79" i="5"/>
  <c r="K79" i="5"/>
  <c r="N79" i="5"/>
  <c r="K129" i="5"/>
  <c r="F31" i="5"/>
  <c r="G31" i="5"/>
  <c r="J31" i="5"/>
  <c r="M31" i="5"/>
  <c r="G79" i="5"/>
  <c r="J79" i="5"/>
  <c r="M79" i="5"/>
  <c r="J129" i="5"/>
  <c r="E32" i="5"/>
  <c r="G32" i="5"/>
  <c r="J32" i="5"/>
  <c r="M32" i="5"/>
  <c r="G80" i="5"/>
  <c r="J80" i="5"/>
  <c r="M80" i="5"/>
  <c r="J130" i="5"/>
  <c r="H32" i="5"/>
  <c r="I32" i="5"/>
  <c r="L32" i="5"/>
  <c r="F80" i="5"/>
  <c r="I80" i="5"/>
  <c r="L80" i="5"/>
  <c r="I130" i="5"/>
  <c r="K32" i="5"/>
  <c r="N32" i="5"/>
  <c r="H80" i="5"/>
  <c r="K80" i="5"/>
  <c r="N80" i="5"/>
  <c r="K130" i="5"/>
  <c r="E33" i="5"/>
  <c r="F33" i="5"/>
  <c r="G33" i="5"/>
  <c r="J33" i="5"/>
  <c r="M33" i="5"/>
  <c r="G81" i="5"/>
  <c r="J81" i="5"/>
  <c r="M81" i="5"/>
  <c r="J131" i="5"/>
  <c r="H33" i="5"/>
  <c r="I33" i="5"/>
  <c r="L33" i="5"/>
  <c r="F81" i="5"/>
  <c r="I81" i="5"/>
  <c r="L81" i="5"/>
  <c r="I131" i="5"/>
  <c r="K33" i="5"/>
  <c r="N33" i="5"/>
  <c r="H81" i="5"/>
  <c r="K81" i="5"/>
  <c r="N81" i="5"/>
  <c r="K131" i="5"/>
  <c r="E34" i="5"/>
  <c r="F34" i="5"/>
  <c r="G34" i="5"/>
  <c r="J34" i="5"/>
  <c r="M34" i="5"/>
  <c r="G82" i="5"/>
  <c r="J82" i="5"/>
  <c r="M82" i="5"/>
  <c r="J132" i="5"/>
  <c r="H34" i="5"/>
  <c r="I34" i="5"/>
  <c r="L34" i="5"/>
  <c r="F82" i="5"/>
  <c r="I82" i="5"/>
  <c r="L82" i="5"/>
  <c r="I132" i="5"/>
  <c r="K34" i="5"/>
  <c r="N34" i="5"/>
  <c r="H82" i="5"/>
  <c r="K82" i="5"/>
  <c r="N82" i="5"/>
  <c r="K132" i="5"/>
  <c r="E35" i="5"/>
  <c r="F35" i="5"/>
  <c r="G35" i="5"/>
  <c r="J35" i="5"/>
  <c r="M35" i="5"/>
  <c r="G83" i="5"/>
  <c r="J83" i="5"/>
  <c r="M83" i="5"/>
  <c r="J133" i="5"/>
  <c r="H35" i="5"/>
  <c r="I35" i="5"/>
  <c r="L35" i="5"/>
  <c r="F83" i="5"/>
  <c r="I83" i="5"/>
  <c r="L83" i="5"/>
  <c r="I133" i="5"/>
  <c r="K35" i="5"/>
  <c r="N35" i="5"/>
  <c r="H83" i="5"/>
  <c r="K83" i="5"/>
  <c r="N83" i="5"/>
  <c r="K133" i="5"/>
  <c r="E36" i="5"/>
  <c r="F36" i="5"/>
  <c r="G36" i="5"/>
  <c r="J36" i="5"/>
  <c r="M36" i="5"/>
  <c r="G84" i="5"/>
  <c r="J84" i="5"/>
  <c r="M84" i="5"/>
  <c r="J134" i="5"/>
  <c r="H36" i="5"/>
  <c r="I36" i="5"/>
  <c r="L36" i="5"/>
  <c r="F84" i="5"/>
  <c r="I84" i="5"/>
  <c r="L84" i="5"/>
  <c r="I134" i="5"/>
  <c r="K36" i="5"/>
  <c r="N36" i="5"/>
  <c r="H84" i="5"/>
  <c r="K84" i="5"/>
  <c r="N84" i="5"/>
  <c r="K134" i="5"/>
  <c r="E37" i="5"/>
  <c r="F37" i="5"/>
  <c r="G37" i="5"/>
  <c r="J37" i="5"/>
  <c r="M37" i="5"/>
  <c r="G85" i="5"/>
  <c r="J85" i="5"/>
  <c r="M85" i="5"/>
  <c r="J135" i="5"/>
  <c r="H37" i="5"/>
  <c r="I37" i="5"/>
  <c r="L37" i="5"/>
  <c r="F85" i="5"/>
  <c r="I85" i="5"/>
  <c r="L85" i="5"/>
  <c r="I135" i="5"/>
  <c r="K37" i="5"/>
  <c r="N37" i="5"/>
  <c r="H85" i="5"/>
  <c r="K85" i="5"/>
  <c r="N85" i="5"/>
  <c r="K135" i="5"/>
  <c r="E38" i="5"/>
  <c r="F38" i="5"/>
  <c r="G38" i="5"/>
  <c r="J38" i="5"/>
  <c r="M38" i="5"/>
  <c r="G86" i="5"/>
  <c r="J86" i="5"/>
  <c r="M86" i="5"/>
  <c r="J136" i="5"/>
  <c r="H38" i="5"/>
  <c r="I38" i="5"/>
  <c r="L38" i="5"/>
  <c r="F86" i="5"/>
  <c r="I86" i="5"/>
  <c r="L86" i="5"/>
  <c r="I136" i="5"/>
  <c r="K38" i="5"/>
  <c r="N38" i="5"/>
  <c r="H86" i="5"/>
  <c r="K86" i="5"/>
  <c r="N86" i="5"/>
  <c r="K136" i="5"/>
  <c r="E39" i="5"/>
  <c r="F39" i="5"/>
  <c r="G39" i="5"/>
  <c r="J39" i="5"/>
  <c r="M39" i="5"/>
  <c r="G87" i="5"/>
  <c r="J87" i="5"/>
  <c r="M87" i="5"/>
  <c r="J137" i="5"/>
  <c r="H39" i="5"/>
  <c r="I39" i="5"/>
  <c r="L39" i="5"/>
  <c r="F87" i="5"/>
  <c r="I87" i="5"/>
  <c r="L87" i="5"/>
  <c r="I137" i="5"/>
  <c r="K39" i="5"/>
  <c r="N39" i="5"/>
  <c r="H87" i="5"/>
  <c r="K87" i="5"/>
  <c r="N87" i="5"/>
  <c r="K137" i="5"/>
  <c r="E40" i="5"/>
  <c r="F40" i="5"/>
  <c r="G40" i="5"/>
  <c r="J40" i="5"/>
  <c r="M40" i="5"/>
  <c r="G88" i="5"/>
  <c r="J88" i="5"/>
  <c r="M88" i="5"/>
  <c r="J138" i="5"/>
  <c r="H40" i="5"/>
  <c r="I40" i="5"/>
  <c r="L40" i="5"/>
  <c r="F88" i="5"/>
  <c r="I88" i="5"/>
  <c r="L88" i="5"/>
  <c r="I138" i="5"/>
  <c r="K40" i="5"/>
  <c r="N40" i="5"/>
  <c r="H88" i="5"/>
  <c r="K88" i="5"/>
  <c r="N88" i="5"/>
  <c r="K138" i="5"/>
  <c r="E41" i="5"/>
  <c r="F41" i="5"/>
  <c r="G41" i="5"/>
  <c r="J41" i="5"/>
  <c r="M41" i="5"/>
  <c r="G89" i="5"/>
  <c r="J89" i="5"/>
  <c r="M89" i="5"/>
  <c r="J139" i="5"/>
  <c r="H41" i="5"/>
  <c r="I41" i="5"/>
  <c r="L41" i="5"/>
  <c r="F89" i="5"/>
  <c r="I89" i="5"/>
  <c r="L89" i="5"/>
  <c r="I139" i="5"/>
  <c r="K41" i="5"/>
  <c r="N41" i="5"/>
  <c r="H89" i="5"/>
  <c r="K89" i="5"/>
  <c r="N89" i="5"/>
  <c r="K139" i="5"/>
  <c r="E42" i="5"/>
  <c r="F42" i="5"/>
  <c r="G42" i="5"/>
  <c r="J42" i="5"/>
  <c r="M42" i="5"/>
  <c r="G90" i="5"/>
  <c r="J90" i="5"/>
  <c r="M90" i="5"/>
  <c r="J140" i="5"/>
  <c r="H42" i="5"/>
  <c r="I42" i="5"/>
  <c r="L42" i="5"/>
  <c r="F90" i="5"/>
  <c r="I90" i="5"/>
  <c r="L90" i="5"/>
  <c r="I140" i="5"/>
  <c r="K42" i="5"/>
  <c r="N42" i="5"/>
  <c r="H90" i="5"/>
  <c r="K90" i="5"/>
  <c r="N90" i="5"/>
  <c r="K140" i="5"/>
  <c r="E43" i="5"/>
  <c r="F43" i="5"/>
  <c r="G43" i="5"/>
  <c r="J43" i="5"/>
  <c r="M43" i="5"/>
  <c r="G91" i="5"/>
  <c r="J91" i="5"/>
  <c r="M91" i="5"/>
  <c r="J141" i="5"/>
  <c r="H43" i="5"/>
  <c r="I43" i="5"/>
  <c r="L43" i="5"/>
  <c r="F91" i="5"/>
  <c r="I91" i="5"/>
  <c r="L91" i="5"/>
  <c r="I141" i="5"/>
  <c r="K43" i="5"/>
  <c r="N43" i="5"/>
  <c r="H91" i="5"/>
  <c r="K91" i="5"/>
  <c r="N91" i="5"/>
  <c r="K141" i="5"/>
  <c r="E44" i="5"/>
  <c r="F44" i="5"/>
  <c r="G44" i="5"/>
  <c r="J44" i="5"/>
  <c r="M44" i="5"/>
  <c r="G92" i="5"/>
  <c r="J92" i="5"/>
  <c r="M92" i="5"/>
  <c r="J142" i="5"/>
  <c r="H44" i="5"/>
  <c r="I44" i="5"/>
  <c r="L44" i="5"/>
  <c r="F92" i="5"/>
  <c r="I92" i="5"/>
  <c r="L92" i="5"/>
  <c r="I142" i="5"/>
  <c r="K44" i="5"/>
  <c r="N44" i="5"/>
  <c r="H92" i="5"/>
  <c r="K92" i="5"/>
  <c r="N92" i="5"/>
  <c r="K142" i="5"/>
  <c r="E45" i="5"/>
  <c r="F45" i="5"/>
  <c r="G45" i="5"/>
  <c r="J45" i="5"/>
  <c r="M45" i="5"/>
  <c r="G93" i="5"/>
  <c r="J93" i="5"/>
  <c r="M93" i="5"/>
  <c r="J143" i="5"/>
  <c r="H45" i="5"/>
  <c r="I45" i="5"/>
  <c r="L45" i="5"/>
  <c r="F93" i="5"/>
  <c r="I93" i="5"/>
  <c r="L93" i="5"/>
  <c r="I143" i="5"/>
  <c r="K45" i="5"/>
  <c r="N45" i="5"/>
  <c r="H93" i="5"/>
  <c r="K93" i="5"/>
  <c r="N93" i="5"/>
  <c r="K143" i="5"/>
  <c r="E46" i="5"/>
  <c r="F46" i="5"/>
  <c r="G46" i="5"/>
  <c r="J46" i="5"/>
  <c r="M46" i="5"/>
  <c r="G94" i="5"/>
  <c r="J94" i="5"/>
  <c r="M94" i="5"/>
  <c r="J144" i="5"/>
  <c r="H46" i="5"/>
  <c r="I46" i="5"/>
  <c r="L46" i="5"/>
  <c r="F94" i="5"/>
  <c r="I94" i="5"/>
  <c r="L94" i="5"/>
  <c r="I144" i="5"/>
  <c r="K46" i="5"/>
  <c r="N46" i="5"/>
  <c r="H94" i="5"/>
  <c r="K94" i="5"/>
  <c r="N94" i="5"/>
  <c r="K144" i="5"/>
  <c r="E47" i="5"/>
  <c r="F47" i="5"/>
  <c r="G47" i="5"/>
  <c r="J47" i="5"/>
  <c r="M47" i="5"/>
  <c r="G95" i="5"/>
  <c r="J95" i="5"/>
  <c r="M95" i="5"/>
  <c r="J145" i="5"/>
  <c r="H47" i="5"/>
  <c r="I47" i="5"/>
  <c r="L47" i="5"/>
  <c r="F95" i="5"/>
  <c r="I95" i="5"/>
  <c r="L95" i="5"/>
  <c r="I145" i="5"/>
  <c r="K47" i="5"/>
  <c r="N47" i="5"/>
  <c r="H95" i="5"/>
  <c r="K95" i="5"/>
  <c r="N95" i="5"/>
  <c r="K145" i="5"/>
  <c r="D48" i="5"/>
  <c r="E48" i="5"/>
  <c r="F48" i="5"/>
  <c r="I48" i="5"/>
  <c r="L48" i="5"/>
  <c r="F96" i="5"/>
  <c r="I96" i="5"/>
  <c r="L96" i="5"/>
  <c r="I146" i="5"/>
  <c r="G48" i="5"/>
  <c r="H48" i="5"/>
  <c r="K48" i="5"/>
  <c r="N48" i="5"/>
  <c r="H96" i="5"/>
  <c r="K96" i="5"/>
  <c r="N96" i="5"/>
  <c r="K146" i="5"/>
  <c r="J48" i="5"/>
  <c r="M48" i="5"/>
  <c r="G96" i="5"/>
  <c r="J96" i="5"/>
  <c r="M96" i="5"/>
  <c r="J146" i="5"/>
  <c r="D49" i="5"/>
  <c r="E49" i="5"/>
  <c r="I49" i="5"/>
  <c r="L49" i="5"/>
  <c r="F97" i="5"/>
  <c r="I97" i="5"/>
  <c r="L97" i="5"/>
  <c r="I147" i="5"/>
  <c r="G49" i="5"/>
  <c r="H49" i="5"/>
  <c r="K49" i="5"/>
  <c r="N49" i="5"/>
  <c r="H97" i="5"/>
  <c r="K97" i="5"/>
  <c r="N97" i="5"/>
  <c r="K147" i="5"/>
  <c r="J49" i="5"/>
  <c r="M49" i="5"/>
  <c r="G97" i="5"/>
  <c r="J97" i="5"/>
  <c r="M97" i="5"/>
  <c r="J147" i="5"/>
  <c r="F55" i="5"/>
  <c r="I55" i="5"/>
  <c r="G55" i="5"/>
  <c r="H55" i="5"/>
  <c r="J55" i="5"/>
  <c r="M55" i="5"/>
  <c r="J105" i="5"/>
  <c r="K55" i="5"/>
  <c r="L55" i="5"/>
  <c r="N55" i="5"/>
  <c r="F56" i="5"/>
  <c r="G56" i="5"/>
  <c r="J56" i="5"/>
  <c r="M56" i="5"/>
  <c r="J106" i="5"/>
  <c r="H56" i="5"/>
  <c r="I56" i="5"/>
  <c r="L56" i="5"/>
  <c r="I106" i="5"/>
  <c r="K56" i="5"/>
  <c r="N56" i="5"/>
  <c r="K106" i="5"/>
  <c r="F57" i="5"/>
  <c r="I57" i="5"/>
  <c r="L57" i="5"/>
  <c r="I107" i="5"/>
  <c r="G57" i="5"/>
  <c r="H57" i="5"/>
  <c r="K57" i="5"/>
  <c r="N57" i="5"/>
  <c r="K107" i="5"/>
  <c r="J57" i="5"/>
  <c r="M57" i="5"/>
  <c r="J107" i="5"/>
  <c r="F58" i="5"/>
  <c r="G58" i="5"/>
  <c r="J58" i="5"/>
  <c r="M58" i="5"/>
  <c r="J108" i="5"/>
  <c r="H58" i="5"/>
  <c r="I58" i="5"/>
  <c r="L58" i="5"/>
  <c r="I108" i="5"/>
  <c r="K58" i="5"/>
  <c r="N58" i="5"/>
  <c r="K108" i="5"/>
  <c r="F59" i="5"/>
  <c r="I59" i="5"/>
  <c r="L59" i="5"/>
  <c r="I109" i="5"/>
  <c r="G59" i="5"/>
  <c r="H59" i="5"/>
  <c r="K59" i="5"/>
  <c r="N59" i="5"/>
  <c r="K109" i="5"/>
  <c r="J59" i="5"/>
  <c r="M59" i="5"/>
  <c r="J109" i="5"/>
  <c r="F60" i="5"/>
  <c r="G60" i="5"/>
  <c r="J60" i="5"/>
  <c r="M60" i="5"/>
  <c r="J110" i="5"/>
  <c r="H60" i="5"/>
  <c r="I60" i="5"/>
  <c r="L60" i="5"/>
  <c r="I110" i="5"/>
  <c r="K60" i="5"/>
  <c r="N60" i="5"/>
  <c r="K110" i="5"/>
  <c r="F61" i="5"/>
  <c r="I61" i="5"/>
  <c r="L61" i="5"/>
  <c r="I111" i="5"/>
  <c r="G61" i="5"/>
  <c r="H61" i="5"/>
  <c r="K61" i="5"/>
  <c r="N61" i="5"/>
  <c r="K111" i="5"/>
  <c r="J61" i="5"/>
  <c r="M61" i="5"/>
  <c r="J111" i="5"/>
  <c r="F62" i="5"/>
  <c r="G62" i="5"/>
  <c r="J62" i="5"/>
  <c r="M62" i="5"/>
  <c r="J112" i="5"/>
  <c r="H62" i="5"/>
  <c r="I62" i="5"/>
  <c r="L62" i="5"/>
  <c r="I112" i="5"/>
  <c r="K62" i="5"/>
  <c r="N62" i="5"/>
  <c r="K112" i="5"/>
  <c r="F63" i="5"/>
  <c r="I63" i="5"/>
  <c r="L63" i="5"/>
  <c r="I113" i="5"/>
  <c r="G63" i="5"/>
  <c r="H63" i="5"/>
  <c r="K63" i="5"/>
  <c r="N63" i="5"/>
  <c r="K113" i="5"/>
  <c r="J63" i="5"/>
  <c r="M63" i="5"/>
  <c r="J113" i="5"/>
  <c r="F64" i="5"/>
  <c r="G64" i="5"/>
  <c r="J64" i="5"/>
  <c r="M64" i="5"/>
  <c r="J114" i="5"/>
  <c r="H64" i="5"/>
  <c r="I64" i="5"/>
  <c r="L64" i="5"/>
  <c r="I114" i="5"/>
  <c r="K64" i="5"/>
  <c r="N64" i="5"/>
  <c r="K114" i="5"/>
  <c r="F65" i="5"/>
  <c r="I65" i="5"/>
  <c r="L65" i="5"/>
  <c r="I115" i="5"/>
  <c r="G65" i="5"/>
  <c r="H65" i="5"/>
  <c r="K65" i="5"/>
  <c r="N65" i="5"/>
  <c r="K115" i="5"/>
  <c r="J65" i="5"/>
  <c r="M65" i="5"/>
  <c r="J115" i="5"/>
  <c r="F66" i="5"/>
  <c r="G66" i="5"/>
  <c r="J66" i="5"/>
  <c r="M66" i="5"/>
  <c r="J116" i="5"/>
  <c r="H66" i="5"/>
  <c r="I66" i="5"/>
  <c r="L66" i="5"/>
  <c r="I116" i="5"/>
  <c r="K66" i="5"/>
  <c r="N66" i="5"/>
  <c r="K116" i="5"/>
  <c r="F67" i="5"/>
  <c r="I67" i="5"/>
  <c r="L67" i="5"/>
  <c r="I117" i="5"/>
  <c r="G67" i="5"/>
  <c r="H67" i="5"/>
  <c r="K67" i="5"/>
  <c r="N67" i="5"/>
  <c r="K117" i="5"/>
  <c r="J67" i="5"/>
  <c r="M67" i="5"/>
  <c r="J117" i="5"/>
  <c r="F68" i="5"/>
  <c r="G68" i="5"/>
  <c r="J68" i="5"/>
  <c r="M68" i="5"/>
  <c r="J118" i="5"/>
  <c r="H68" i="5"/>
  <c r="I68" i="5"/>
  <c r="L68" i="5"/>
  <c r="I118" i="5"/>
  <c r="K68" i="5"/>
  <c r="N68" i="5"/>
  <c r="K118" i="5"/>
  <c r="F69" i="5"/>
  <c r="I69" i="5"/>
  <c r="L69" i="5"/>
  <c r="I119" i="5"/>
  <c r="G69" i="5"/>
  <c r="H69" i="5"/>
  <c r="K69" i="5"/>
  <c r="N69" i="5"/>
  <c r="K119" i="5"/>
  <c r="J69" i="5"/>
  <c r="M69" i="5"/>
  <c r="J119" i="5"/>
  <c r="F70" i="5"/>
  <c r="G70" i="5"/>
  <c r="J70" i="5"/>
  <c r="M70" i="5"/>
  <c r="J120" i="5"/>
  <c r="H70" i="5"/>
  <c r="I70" i="5"/>
  <c r="L70" i="5"/>
  <c r="I120" i="5"/>
  <c r="K70" i="5"/>
  <c r="N70" i="5"/>
  <c r="K120" i="5"/>
  <c r="F71" i="5"/>
  <c r="I71" i="5"/>
  <c r="L71" i="5"/>
  <c r="I121" i="5"/>
  <c r="G71" i="5"/>
  <c r="J71" i="5"/>
  <c r="M71" i="5"/>
  <c r="J121" i="5"/>
  <c r="F72" i="5"/>
  <c r="G72" i="5"/>
  <c r="J72" i="5"/>
  <c r="M72" i="5"/>
  <c r="J122" i="5"/>
  <c r="H72" i="5"/>
  <c r="I72" i="5"/>
  <c r="L72" i="5"/>
  <c r="I122" i="5"/>
  <c r="K72" i="5"/>
  <c r="N72" i="5"/>
  <c r="K122" i="5"/>
  <c r="F73" i="5"/>
  <c r="I73" i="5"/>
  <c r="L73" i="5"/>
  <c r="I123" i="5"/>
  <c r="G73" i="5"/>
  <c r="J73" i="5"/>
  <c r="M73" i="5"/>
  <c r="J123" i="5"/>
  <c r="F74" i="5"/>
  <c r="G74" i="5"/>
  <c r="J74" i="5"/>
  <c r="M74" i="5"/>
  <c r="J124" i="5"/>
  <c r="H74" i="5"/>
  <c r="I74" i="5"/>
  <c r="L74" i="5"/>
  <c r="I124" i="5"/>
  <c r="K74" i="5"/>
  <c r="N74" i="5"/>
  <c r="K124" i="5"/>
  <c r="F75" i="5"/>
  <c r="I75" i="5"/>
  <c r="L75" i="5"/>
  <c r="I125" i="5"/>
  <c r="G75" i="5"/>
  <c r="J75" i="5"/>
  <c r="M75" i="5"/>
  <c r="J125" i="5"/>
  <c r="F76" i="5"/>
  <c r="H76" i="5"/>
  <c r="I76" i="5"/>
  <c r="L76" i="5"/>
  <c r="I126" i="5"/>
  <c r="K76" i="5"/>
  <c r="N76" i="5"/>
  <c r="K126" i="5"/>
  <c r="G78" i="5"/>
  <c r="J78" i="5"/>
  <c r="M78" i="5"/>
  <c r="J128" i="5"/>
  <c r="I105" i="5"/>
  <c r="F105" i="5"/>
  <c r="K105" i="5"/>
  <c r="L105" i="5"/>
  <c r="M105" i="5"/>
  <c r="N105" i="5"/>
  <c r="H105" i="5"/>
  <c r="L106" i="5"/>
  <c r="F106" i="5"/>
  <c r="M106" i="5"/>
  <c r="G106" i="5"/>
  <c r="N106" i="5"/>
  <c r="L107" i="5"/>
  <c r="F107" i="5"/>
  <c r="M107" i="5"/>
  <c r="N107" i="5"/>
  <c r="H107" i="5"/>
  <c r="L108" i="5"/>
  <c r="M108" i="5"/>
  <c r="G108" i="5"/>
  <c r="N108" i="5"/>
  <c r="H108" i="5"/>
  <c r="L109" i="5"/>
  <c r="F109" i="5"/>
  <c r="M109" i="5"/>
  <c r="G109" i="5"/>
  <c r="N109" i="5"/>
  <c r="H109" i="5"/>
  <c r="L110" i="5"/>
  <c r="F110" i="5"/>
  <c r="M110" i="5"/>
  <c r="G110" i="5"/>
  <c r="N110" i="5"/>
  <c r="L111" i="5"/>
  <c r="F111" i="5"/>
  <c r="M111" i="5"/>
  <c r="N111" i="5"/>
  <c r="H111" i="5"/>
  <c r="L112" i="5"/>
  <c r="M112" i="5"/>
  <c r="G112" i="5"/>
  <c r="N112" i="5"/>
  <c r="H112" i="5"/>
  <c r="L113" i="5"/>
  <c r="F113" i="5"/>
  <c r="M113" i="5"/>
  <c r="G113" i="5"/>
  <c r="N113" i="5"/>
  <c r="H113" i="5"/>
  <c r="L114" i="5"/>
  <c r="F114" i="5"/>
  <c r="M114" i="5"/>
  <c r="G114" i="5"/>
  <c r="N114" i="5"/>
  <c r="L115" i="5"/>
  <c r="F115" i="5"/>
  <c r="M115" i="5"/>
  <c r="N115" i="5"/>
  <c r="H115" i="5"/>
  <c r="L116" i="5"/>
  <c r="M116" i="5"/>
  <c r="G116" i="5"/>
  <c r="N116" i="5"/>
  <c r="H116" i="5"/>
  <c r="L117" i="5"/>
  <c r="F117" i="5"/>
  <c r="M117" i="5"/>
  <c r="G117" i="5"/>
  <c r="N117" i="5"/>
  <c r="H117" i="5"/>
  <c r="L118" i="5"/>
  <c r="F118" i="5"/>
  <c r="M118" i="5"/>
  <c r="G118" i="5"/>
  <c r="N118" i="5"/>
  <c r="L119" i="5"/>
  <c r="F119" i="5"/>
  <c r="M119" i="5"/>
  <c r="N119" i="5"/>
  <c r="H119" i="5"/>
  <c r="L120" i="5"/>
  <c r="M120" i="5"/>
  <c r="G120" i="5"/>
  <c r="N120" i="5"/>
  <c r="H120" i="5"/>
  <c r="L121" i="5"/>
  <c r="F121" i="5"/>
  <c r="M121" i="5"/>
  <c r="N121" i="5"/>
  <c r="H121" i="5"/>
  <c r="L122" i="5"/>
  <c r="M122" i="5"/>
  <c r="G122" i="5"/>
  <c r="N122" i="5"/>
  <c r="H122" i="5"/>
  <c r="L123" i="5"/>
  <c r="F123" i="5"/>
  <c r="M123" i="5"/>
  <c r="N123" i="5"/>
  <c r="H123" i="5"/>
  <c r="L124" i="5"/>
  <c r="M124" i="5"/>
  <c r="G124" i="5"/>
  <c r="N124" i="5"/>
  <c r="H124" i="5"/>
  <c r="L125" i="5"/>
  <c r="F125" i="5"/>
  <c r="M125" i="5"/>
  <c r="N125" i="5"/>
  <c r="H125" i="5"/>
  <c r="L126" i="5"/>
  <c r="F126" i="5"/>
  <c r="M126" i="5"/>
  <c r="G126" i="5"/>
  <c r="N126" i="5"/>
  <c r="L127" i="5"/>
  <c r="F127" i="5"/>
  <c r="M127" i="5"/>
  <c r="G127" i="5"/>
  <c r="N127" i="5"/>
  <c r="H127" i="5"/>
  <c r="L128" i="5"/>
  <c r="F128" i="5"/>
  <c r="M128" i="5"/>
  <c r="G128" i="5"/>
  <c r="N128" i="5"/>
  <c r="H128" i="5"/>
  <c r="L129" i="5"/>
  <c r="M129" i="5"/>
  <c r="N129" i="5"/>
  <c r="H129" i="5"/>
  <c r="L130" i="5"/>
  <c r="M130" i="5"/>
  <c r="G130" i="5"/>
  <c r="N130" i="5"/>
  <c r="H130" i="5"/>
  <c r="L131" i="5"/>
  <c r="F131" i="5"/>
  <c r="M131" i="5"/>
  <c r="N131" i="5"/>
  <c r="H131" i="5"/>
  <c r="L132" i="5"/>
  <c r="M132" i="5"/>
  <c r="G132" i="5"/>
  <c r="N132" i="5"/>
  <c r="H132" i="5"/>
  <c r="L133" i="5"/>
  <c r="F133" i="5"/>
  <c r="M133" i="5"/>
  <c r="N133" i="5"/>
  <c r="H133" i="5"/>
  <c r="L134" i="5"/>
  <c r="M134" i="5"/>
  <c r="G134" i="5"/>
  <c r="N134" i="5"/>
  <c r="H134" i="5"/>
  <c r="L135" i="5"/>
  <c r="F135" i="5"/>
  <c r="M135" i="5"/>
  <c r="N135" i="5"/>
  <c r="H135" i="5"/>
  <c r="L136" i="5"/>
  <c r="M136" i="5"/>
  <c r="G136" i="5"/>
  <c r="N136" i="5"/>
  <c r="H136" i="5"/>
  <c r="L137" i="5"/>
  <c r="F137" i="5"/>
  <c r="M137" i="5"/>
  <c r="N137" i="5"/>
  <c r="H137" i="5"/>
  <c r="L138" i="5"/>
  <c r="M138" i="5"/>
  <c r="G138" i="5"/>
  <c r="N138" i="5"/>
  <c r="H138" i="5"/>
  <c r="L139" i="5"/>
  <c r="F139" i="5"/>
  <c r="M139" i="5"/>
  <c r="N139" i="5"/>
  <c r="H139" i="5"/>
  <c r="L140" i="5"/>
  <c r="M140" i="5"/>
  <c r="G140" i="5"/>
  <c r="N140" i="5"/>
  <c r="H140" i="5"/>
  <c r="L141" i="5"/>
  <c r="F141" i="5"/>
  <c r="M141" i="5"/>
  <c r="N141" i="5"/>
  <c r="H141" i="5"/>
  <c r="L142" i="5"/>
  <c r="M142" i="5"/>
  <c r="G142" i="5"/>
  <c r="N142" i="5"/>
  <c r="H142" i="5"/>
  <c r="L143" i="5"/>
  <c r="F143" i="5"/>
  <c r="M143" i="5"/>
  <c r="N143" i="5"/>
  <c r="H143" i="5"/>
  <c r="L144" i="5"/>
  <c r="M144" i="5"/>
  <c r="G144" i="5"/>
  <c r="N144" i="5"/>
  <c r="H144" i="5"/>
  <c r="L145" i="5"/>
  <c r="F145" i="5"/>
  <c r="M145" i="5"/>
  <c r="N145" i="5"/>
  <c r="H145" i="5"/>
  <c r="L146" i="5"/>
  <c r="M146" i="5"/>
  <c r="G146" i="5"/>
  <c r="N146" i="5"/>
  <c r="L147" i="5"/>
  <c r="F147" i="5"/>
  <c r="M147" i="5"/>
  <c r="N147" i="5"/>
  <c r="H147" i="5"/>
  <c r="K101" i="4"/>
  <c r="L123" i="4"/>
  <c r="M123" i="4"/>
  <c r="N123" i="4"/>
  <c r="L124" i="4"/>
  <c r="M124" i="4"/>
  <c r="N124" i="4"/>
  <c r="L125" i="4"/>
  <c r="M125" i="4"/>
  <c r="N125" i="4"/>
  <c r="L126" i="4"/>
  <c r="M126" i="4"/>
  <c r="N126" i="4"/>
  <c r="L127" i="4"/>
  <c r="M127" i="4"/>
  <c r="N127" i="4"/>
  <c r="L128" i="4"/>
  <c r="M128" i="4"/>
  <c r="N128" i="4"/>
  <c r="L129" i="4"/>
  <c r="M129" i="4"/>
  <c r="N129" i="4"/>
  <c r="L130" i="4"/>
  <c r="M130" i="4"/>
  <c r="N130" i="4"/>
  <c r="L131" i="4"/>
  <c r="M131" i="4"/>
  <c r="N131" i="4"/>
  <c r="L132" i="4"/>
  <c r="M132" i="4"/>
  <c r="N132" i="4"/>
  <c r="L133" i="4"/>
  <c r="M133" i="4"/>
  <c r="N133" i="4"/>
  <c r="L134" i="4"/>
  <c r="M134" i="4"/>
  <c r="N134" i="4"/>
  <c r="L135" i="4"/>
  <c r="M135" i="4"/>
  <c r="N135" i="4"/>
  <c r="L136" i="4"/>
  <c r="M136" i="4"/>
  <c r="N136" i="4"/>
  <c r="L137" i="4"/>
  <c r="M137" i="4"/>
  <c r="N137" i="4"/>
  <c r="L138" i="4"/>
  <c r="M138" i="4"/>
  <c r="N138" i="4"/>
  <c r="L139" i="4"/>
  <c r="M139" i="4"/>
  <c r="N139" i="4"/>
  <c r="L140" i="4"/>
  <c r="M140" i="4"/>
  <c r="N140" i="4"/>
  <c r="L141" i="4"/>
  <c r="M141" i="4"/>
  <c r="N141" i="4"/>
  <c r="L142" i="4"/>
  <c r="M142" i="4"/>
  <c r="N142" i="4"/>
  <c r="L143" i="4"/>
  <c r="M143" i="4"/>
  <c r="N143" i="4"/>
  <c r="L144" i="4"/>
  <c r="M144" i="4"/>
  <c r="N144" i="4"/>
  <c r="L145" i="4"/>
  <c r="M145" i="4"/>
  <c r="N145" i="4"/>
  <c r="L146" i="4"/>
  <c r="M146" i="4"/>
  <c r="N146" i="4"/>
  <c r="L147" i="4"/>
  <c r="M147" i="4"/>
  <c r="N147" i="4"/>
  <c r="L108" i="4"/>
  <c r="M108" i="4"/>
  <c r="N108" i="4"/>
  <c r="L109" i="4"/>
  <c r="M109" i="4"/>
  <c r="N109" i="4"/>
  <c r="L110" i="4"/>
  <c r="M110" i="4"/>
  <c r="N110" i="4"/>
  <c r="L111" i="4"/>
  <c r="M111" i="4"/>
  <c r="N111" i="4"/>
  <c r="L112" i="4"/>
  <c r="M112" i="4"/>
  <c r="N112" i="4"/>
  <c r="L113" i="4"/>
  <c r="M113" i="4"/>
  <c r="N113" i="4"/>
  <c r="L114" i="4"/>
  <c r="M114" i="4"/>
  <c r="N114" i="4"/>
  <c r="L115" i="4"/>
  <c r="M115" i="4"/>
  <c r="N115" i="4"/>
  <c r="L116" i="4"/>
  <c r="M116" i="4"/>
  <c r="N116" i="4"/>
  <c r="L117" i="4"/>
  <c r="M117" i="4"/>
  <c r="N117" i="4"/>
  <c r="L118" i="4"/>
  <c r="M118" i="4"/>
  <c r="N118" i="4"/>
  <c r="L119" i="4"/>
  <c r="M119" i="4"/>
  <c r="N119" i="4"/>
  <c r="L120" i="4"/>
  <c r="M120" i="4"/>
  <c r="N120" i="4"/>
  <c r="L121" i="4"/>
  <c r="M121" i="4"/>
  <c r="N121" i="4"/>
  <c r="L122" i="4"/>
  <c r="M122" i="4"/>
  <c r="N122" i="4"/>
  <c r="F9" i="4"/>
  <c r="E9" i="4"/>
  <c r="I9" i="4"/>
  <c r="L9" i="4"/>
  <c r="F57" i="4"/>
  <c r="I57" i="4"/>
  <c r="L57" i="4"/>
  <c r="I107" i="4"/>
  <c r="G9" i="4"/>
  <c r="J9" i="4"/>
  <c r="M9" i="4"/>
  <c r="G57" i="4"/>
  <c r="J57" i="4"/>
  <c r="M57" i="4"/>
  <c r="J107" i="4"/>
  <c r="M107" i="4"/>
  <c r="G107" i="4"/>
  <c r="H9" i="4"/>
  <c r="K9" i="4"/>
  <c r="N9" i="4"/>
  <c r="H57" i="4"/>
  <c r="K57" i="4"/>
  <c r="N57" i="4"/>
  <c r="K107" i="4"/>
  <c r="F10" i="4"/>
  <c r="E10" i="4"/>
  <c r="I10" i="4"/>
  <c r="L10" i="4"/>
  <c r="F58" i="4"/>
  <c r="I58" i="4"/>
  <c r="L58" i="4"/>
  <c r="I108" i="4"/>
  <c r="F108" i="4"/>
  <c r="G10" i="4"/>
  <c r="J10" i="4"/>
  <c r="M10" i="4"/>
  <c r="G58" i="4"/>
  <c r="J58" i="4"/>
  <c r="M58" i="4"/>
  <c r="J108" i="4"/>
  <c r="G108" i="4"/>
  <c r="H10" i="4"/>
  <c r="K10" i="4"/>
  <c r="N10" i="4"/>
  <c r="H58" i="4"/>
  <c r="K58" i="4"/>
  <c r="N58" i="4"/>
  <c r="K108" i="4"/>
  <c r="H108" i="4"/>
  <c r="F11" i="4"/>
  <c r="E11" i="4"/>
  <c r="I11" i="4"/>
  <c r="L11" i="4"/>
  <c r="F59" i="4"/>
  <c r="I59" i="4"/>
  <c r="L59" i="4"/>
  <c r="I109" i="4"/>
  <c r="F109" i="4"/>
  <c r="G11" i="4"/>
  <c r="J11" i="4"/>
  <c r="M11" i="4"/>
  <c r="G59" i="4"/>
  <c r="J59" i="4"/>
  <c r="M59" i="4"/>
  <c r="J109" i="4"/>
  <c r="G109" i="4"/>
  <c r="H11" i="4"/>
  <c r="K11" i="4"/>
  <c r="N11" i="4"/>
  <c r="H59" i="4"/>
  <c r="K59" i="4"/>
  <c r="N59" i="4"/>
  <c r="K109" i="4"/>
  <c r="H109" i="4"/>
  <c r="F12" i="4"/>
  <c r="E12" i="4"/>
  <c r="I12" i="4"/>
  <c r="L12" i="4"/>
  <c r="F60" i="4"/>
  <c r="I60" i="4"/>
  <c r="L60" i="4"/>
  <c r="I110" i="4"/>
  <c r="F110" i="4"/>
  <c r="G12" i="4"/>
  <c r="J12" i="4"/>
  <c r="M12" i="4"/>
  <c r="G60" i="4"/>
  <c r="J60" i="4"/>
  <c r="M60" i="4"/>
  <c r="J110" i="4"/>
  <c r="G110" i="4"/>
  <c r="H12" i="4"/>
  <c r="K12" i="4"/>
  <c r="N12" i="4"/>
  <c r="H60" i="4"/>
  <c r="K60" i="4"/>
  <c r="N60" i="4"/>
  <c r="K110" i="4"/>
  <c r="H110" i="4"/>
  <c r="F13" i="4"/>
  <c r="E13" i="4"/>
  <c r="I13" i="4"/>
  <c r="L13" i="4"/>
  <c r="F61" i="4"/>
  <c r="I61" i="4"/>
  <c r="L61" i="4"/>
  <c r="I111" i="4"/>
  <c r="F111" i="4"/>
  <c r="G13" i="4"/>
  <c r="J13" i="4"/>
  <c r="M13" i="4"/>
  <c r="G61" i="4"/>
  <c r="J61" i="4"/>
  <c r="M61" i="4"/>
  <c r="J111" i="4"/>
  <c r="G111" i="4"/>
  <c r="H13" i="4"/>
  <c r="K13" i="4"/>
  <c r="N13" i="4"/>
  <c r="H61" i="4"/>
  <c r="K61" i="4"/>
  <c r="N61" i="4"/>
  <c r="K111" i="4"/>
  <c r="H111" i="4"/>
  <c r="F14" i="4"/>
  <c r="E14" i="4"/>
  <c r="I14" i="4"/>
  <c r="L14" i="4"/>
  <c r="F62" i="4"/>
  <c r="I62" i="4"/>
  <c r="L62" i="4"/>
  <c r="I112" i="4"/>
  <c r="F112" i="4"/>
  <c r="G14" i="4"/>
  <c r="J14" i="4"/>
  <c r="M14" i="4"/>
  <c r="G62" i="4"/>
  <c r="J62" i="4"/>
  <c r="M62" i="4"/>
  <c r="J112" i="4"/>
  <c r="G112" i="4"/>
  <c r="H14" i="4"/>
  <c r="K14" i="4"/>
  <c r="N14" i="4"/>
  <c r="H62" i="4"/>
  <c r="K62" i="4"/>
  <c r="N62" i="4"/>
  <c r="K112" i="4"/>
  <c r="H112" i="4"/>
  <c r="F15" i="4"/>
  <c r="E15" i="4"/>
  <c r="I15" i="4"/>
  <c r="L15" i="4"/>
  <c r="F63" i="4"/>
  <c r="I63" i="4"/>
  <c r="L63" i="4"/>
  <c r="I113" i="4"/>
  <c r="F113" i="4"/>
  <c r="G15" i="4"/>
  <c r="J15" i="4"/>
  <c r="M15" i="4"/>
  <c r="G63" i="4"/>
  <c r="J63" i="4"/>
  <c r="M63" i="4"/>
  <c r="J113" i="4"/>
  <c r="G113" i="4"/>
  <c r="H15" i="4"/>
  <c r="K15" i="4"/>
  <c r="N15" i="4"/>
  <c r="H63" i="4"/>
  <c r="K63" i="4"/>
  <c r="N63" i="4"/>
  <c r="K113" i="4"/>
  <c r="H113" i="4"/>
  <c r="F16" i="4"/>
  <c r="E16" i="4"/>
  <c r="I16" i="4"/>
  <c r="L16" i="4"/>
  <c r="F64" i="4"/>
  <c r="I64" i="4"/>
  <c r="L64" i="4"/>
  <c r="I114" i="4"/>
  <c r="F114" i="4"/>
  <c r="G16" i="4"/>
  <c r="J16" i="4"/>
  <c r="M16" i="4"/>
  <c r="G64" i="4"/>
  <c r="J64" i="4"/>
  <c r="M64" i="4"/>
  <c r="J114" i="4"/>
  <c r="G114" i="4"/>
  <c r="H16" i="4"/>
  <c r="K16" i="4"/>
  <c r="N16" i="4"/>
  <c r="H64" i="4"/>
  <c r="K64" i="4"/>
  <c r="N64" i="4"/>
  <c r="K114" i="4"/>
  <c r="H114" i="4"/>
  <c r="F17" i="4"/>
  <c r="E17" i="4"/>
  <c r="I17" i="4"/>
  <c r="L17" i="4"/>
  <c r="F65" i="4"/>
  <c r="I65" i="4"/>
  <c r="L65" i="4"/>
  <c r="I115" i="4"/>
  <c r="F115" i="4"/>
  <c r="G17" i="4"/>
  <c r="J17" i="4"/>
  <c r="M17" i="4"/>
  <c r="G65" i="4"/>
  <c r="J65" i="4"/>
  <c r="M65" i="4"/>
  <c r="J115" i="4"/>
  <c r="G115" i="4"/>
  <c r="H17" i="4"/>
  <c r="K17" i="4"/>
  <c r="N17" i="4"/>
  <c r="H65" i="4"/>
  <c r="K65" i="4"/>
  <c r="N65" i="4"/>
  <c r="K115" i="4"/>
  <c r="H115" i="4"/>
  <c r="F18" i="4"/>
  <c r="E18" i="4"/>
  <c r="I18" i="4"/>
  <c r="L18" i="4"/>
  <c r="F66" i="4"/>
  <c r="I66" i="4"/>
  <c r="L66" i="4"/>
  <c r="I116" i="4"/>
  <c r="F116" i="4"/>
  <c r="G18" i="4"/>
  <c r="J18" i="4"/>
  <c r="M18" i="4"/>
  <c r="G66" i="4"/>
  <c r="J66" i="4"/>
  <c r="M66" i="4"/>
  <c r="J116" i="4"/>
  <c r="G116" i="4"/>
  <c r="H18" i="4"/>
  <c r="K18" i="4"/>
  <c r="N18" i="4"/>
  <c r="H66" i="4"/>
  <c r="K66" i="4"/>
  <c r="N66" i="4"/>
  <c r="K116" i="4"/>
  <c r="H116" i="4"/>
  <c r="F19" i="4"/>
  <c r="E19" i="4"/>
  <c r="I19" i="4"/>
  <c r="L19" i="4"/>
  <c r="F67" i="4"/>
  <c r="I67" i="4"/>
  <c r="L67" i="4"/>
  <c r="I117" i="4"/>
  <c r="F117" i="4"/>
  <c r="G19" i="4"/>
  <c r="J19" i="4"/>
  <c r="M19" i="4"/>
  <c r="G67" i="4"/>
  <c r="J67" i="4"/>
  <c r="M67" i="4"/>
  <c r="J117" i="4"/>
  <c r="G117" i="4"/>
  <c r="H19" i="4"/>
  <c r="K19" i="4"/>
  <c r="N19" i="4"/>
  <c r="H67" i="4"/>
  <c r="K67" i="4"/>
  <c r="N67" i="4"/>
  <c r="K117" i="4"/>
  <c r="H117" i="4"/>
  <c r="F20" i="4"/>
  <c r="E20" i="4"/>
  <c r="I20" i="4"/>
  <c r="L20" i="4"/>
  <c r="F68" i="4"/>
  <c r="I68" i="4"/>
  <c r="L68" i="4"/>
  <c r="I118" i="4"/>
  <c r="F118" i="4"/>
  <c r="G20" i="4"/>
  <c r="J20" i="4"/>
  <c r="M20" i="4"/>
  <c r="G68" i="4"/>
  <c r="J68" i="4"/>
  <c r="M68" i="4"/>
  <c r="J118" i="4"/>
  <c r="G118" i="4"/>
  <c r="H20" i="4"/>
  <c r="K20" i="4"/>
  <c r="N20" i="4"/>
  <c r="H68" i="4"/>
  <c r="K68" i="4"/>
  <c r="N68" i="4"/>
  <c r="K118" i="4"/>
  <c r="H118" i="4"/>
  <c r="F21" i="4"/>
  <c r="E21" i="4"/>
  <c r="I21" i="4"/>
  <c r="L21" i="4"/>
  <c r="F69" i="4"/>
  <c r="I69" i="4"/>
  <c r="L69" i="4"/>
  <c r="I119" i="4"/>
  <c r="F119" i="4"/>
  <c r="G21" i="4"/>
  <c r="J21" i="4"/>
  <c r="M21" i="4"/>
  <c r="G69" i="4"/>
  <c r="J69" i="4"/>
  <c r="M69" i="4"/>
  <c r="J119" i="4"/>
  <c r="G119" i="4"/>
  <c r="H21" i="4"/>
  <c r="K21" i="4"/>
  <c r="N21" i="4"/>
  <c r="H69" i="4"/>
  <c r="K69" i="4"/>
  <c r="N69" i="4"/>
  <c r="K119" i="4"/>
  <c r="H119" i="4"/>
  <c r="F22" i="4"/>
  <c r="E22" i="4"/>
  <c r="I22" i="4"/>
  <c r="L22" i="4"/>
  <c r="F70" i="4"/>
  <c r="I70" i="4"/>
  <c r="L70" i="4"/>
  <c r="I120" i="4"/>
  <c r="F120" i="4"/>
  <c r="G22" i="4"/>
  <c r="J22" i="4"/>
  <c r="M22" i="4"/>
  <c r="G70" i="4"/>
  <c r="J70" i="4"/>
  <c r="M70" i="4"/>
  <c r="J120" i="4"/>
  <c r="G120" i="4"/>
  <c r="H22" i="4"/>
  <c r="K22" i="4"/>
  <c r="N22" i="4"/>
  <c r="H70" i="4"/>
  <c r="K70" i="4"/>
  <c r="N70" i="4"/>
  <c r="K120" i="4"/>
  <c r="H120" i="4"/>
  <c r="F23" i="4"/>
  <c r="E23" i="4"/>
  <c r="I23" i="4"/>
  <c r="L23" i="4"/>
  <c r="F71" i="4"/>
  <c r="I71" i="4"/>
  <c r="L71" i="4"/>
  <c r="I121" i="4"/>
  <c r="F121" i="4"/>
  <c r="G23" i="4"/>
  <c r="J23" i="4"/>
  <c r="M23" i="4"/>
  <c r="G71" i="4"/>
  <c r="J71" i="4"/>
  <c r="M71" i="4"/>
  <c r="J121" i="4"/>
  <c r="H23" i="4"/>
  <c r="K23" i="4"/>
  <c r="N23" i="4"/>
  <c r="H71" i="4"/>
  <c r="K71" i="4"/>
  <c r="N71" i="4"/>
  <c r="K121" i="4"/>
  <c r="F24" i="4"/>
  <c r="E24" i="4"/>
  <c r="I24" i="4"/>
  <c r="L24" i="4"/>
  <c r="F72" i="4"/>
  <c r="I72" i="4"/>
  <c r="L72" i="4"/>
  <c r="I122" i="4"/>
  <c r="G24" i="4"/>
  <c r="J24" i="4"/>
  <c r="M24" i="4"/>
  <c r="G72" i="4"/>
  <c r="J72" i="4"/>
  <c r="M72" i="4"/>
  <c r="J122" i="4"/>
  <c r="H24" i="4"/>
  <c r="K24" i="4"/>
  <c r="N24" i="4"/>
  <c r="H72" i="4"/>
  <c r="K72" i="4"/>
  <c r="N72" i="4"/>
  <c r="K122" i="4"/>
  <c r="F25" i="4"/>
  <c r="E25" i="4"/>
  <c r="I25" i="4"/>
  <c r="L25" i="4"/>
  <c r="F73" i="4"/>
  <c r="I73" i="4"/>
  <c r="L73" i="4"/>
  <c r="I123" i="4"/>
  <c r="G25" i="4"/>
  <c r="J25" i="4"/>
  <c r="M25" i="4"/>
  <c r="G73" i="4"/>
  <c r="J73" i="4"/>
  <c r="M73" i="4"/>
  <c r="J123" i="4"/>
  <c r="H25" i="4"/>
  <c r="K25" i="4"/>
  <c r="N25" i="4"/>
  <c r="H73" i="4"/>
  <c r="K73" i="4"/>
  <c r="N73" i="4"/>
  <c r="K123" i="4"/>
  <c r="F26" i="4"/>
  <c r="E26" i="4"/>
  <c r="I26" i="4"/>
  <c r="L26" i="4"/>
  <c r="F74" i="4"/>
  <c r="I74" i="4"/>
  <c r="L74" i="4"/>
  <c r="I124" i="4"/>
  <c r="G26" i="4"/>
  <c r="J26" i="4"/>
  <c r="M26" i="4"/>
  <c r="G74" i="4"/>
  <c r="J74" i="4"/>
  <c r="M74" i="4"/>
  <c r="J124" i="4"/>
  <c r="H26" i="4"/>
  <c r="K26" i="4"/>
  <c r="N26" i="4"/>
  <c r="H74" i="4"/>
  <c r="K74" i="4"/>
  <c r="N74" i="4"/>
  <c r="K124" i="4"/>
  <c r="F27" i="4"/>
  <c r="E27" i="4"/>
  <c r="I27" i="4"/>
  <c r="L27" i="4"/>
  <c r="F75" i="4"/>
  <c r="I75" i="4"/>
  <c r="L75" i="4"/>
  <c r="I125" i="4"/>
  <c r="G27" i="4"/>
  <c r="J27" i="4"/>
  <c r="M27" i="4"/>
  <c r="G75" i="4"/>
  <c r="J75" i="4"/>
  <c r="M75" i="4"/>
  <c r="J125" i="4"/>
  <c r="H27" i="4"/>
  <c r="K27" i="4"/>
  <c r="N27" i="4"/>
  <c r="H75" i="4"/>
  <c r="K75" i="4"/>
  <c r="N75" i="4"/>
  <c r="K125" i="4"/>
  <c r="F28" i="4"/>
  <c r="E28" i="4"/>
  <c r="I28" i="4"/>
  <c r="L28" i="4"/>
  <c r="F76" i="4"/>
  <c r="I76" i="4"/>
  <c r="L76" i="4"/>
  <c r="I126" i="4"/>
  <c r="G28" i="4"/>
  <c r="J28" i="4"/>
  <c r="M28" i="4"/>
  <c r="G76" i="4"/>
  <c r="J76" i="4"/>
  <c r="M76" i="4"/>
  <c r="J126" i="4"/>
  <c r="H28" i="4"/>
  <c r="K28" i="4"/>
  <c r="N28" i="4"/>
  <c r="H76" i="4"/>
  <c r="K76" i="4"/>
  <c r="N76" i="4"/>
  <c r="K126" i="4"/>
  <c r="F29" i="4"/>
  <c r="E29" i="4"/>
  <c r="I29" i="4"/>
  <c r="L29" i="4"/>
  <c r="F77" i="4"/>
  <c r="I77" i="4"/>
  <c r="L77" i="4"/>
  <c r="I127" i="4"/>
  <c r="G29" i="4"/>
  <c r="J29" i="4"/>
  <c r="M29" i="4"/>
  <c r="G77" i="4"/>
  <c r="J77" i="4"/>
  <c r="M77" i="4"/>
  <c r="J127" i="4"/>
  <c r="H29" i="4"/>
  <c r="K29" i="4"/>
  <c r="N29" i="4"/>
  <c r="H77" i="4"/>
  <c r="K77" i="4"/>
  <c r="N77" i="4"/>
  <c r="K127" i="4"/>
  <c r="F30" i="4"/>
  <c r="E30" i="4"/>
  <c r="I30" i="4"/>
  <c r="L30" i="4"/>
  <c r="F78" i="4"/>
  <c r="I78" i="4"/>
  <c r="L78" i="4"/>
  <c r="I128" i="4"/>
  <c r="F128" i="4"/>
  <c r="G30" i="4"/>
  <c r="J30" i="4"/>
  <c r="M30" i="4"/>
  <c r="G78" i="4"/>
  <c r="J78" i="4"/>
  <c r="M78" i="4"/>
  <c r="J128" i="4"/>
  <c r="G128" i="4"/>
  <c r="H30" i="4"/>
  <c r="K30" i="4"/>
  <c r="N30" i="4"/>
  <c r="H78" i="4"/>
  <c r="K78" i="4"/>
  <c r="N78" i="4"/>
  <c r="K128" i="4"/>
  <c r="H128" i="4"/>
  <c r="F31" i="4"/>
  <c r="E31" i="4"/>
  <c r="I31" i="4"/>
  <c r="L31" i="4"/>
  <c r="F79" i="4"/>
  <c r="I79" i="4"/>
  <c r="L79" i="4"/>
  <c r="I129" i="4"/>
  <c r="F129" i="4"/>
  <c r="G31" i="4"/>
  <c r="J31" i="4"/>
  <c r="M31" i="4"/>
  <c r="G79" i="4"/>
  <c r="J79" i="4"/>
  <c r="M79" i="4"/>
  <c r="J129" i="4"/>
  <c r="G129" i="4"/>
  <c r="H31" i="4"/>
  <c r="K31" i="4"/>
  <c r="N31" i="4"/>
  <c r="H79" i="4"/>
  <c r="K79" i="4"/>
  <c r="N79" i="4"/>
  <c r="K129" i="4"/>
  <c r="H129" i="4"/>
  <c r="F32" i="4"/>
  <c r="E32" i="4"/>
  <c r="I32" i="4"/>
  <c r="L32" i="4"/>
  <c r="F80" i="4"/>
  <c r="I80" i="4"/>
  <c r="L80" i="4"/>
  <c r="I130" i="4"/>
  <c r="F130" i="4"/>
  <c r="G32" i="4"/>
  <c r="J32" i="4"/>
  <c r="M32" i="4"/>
  <c r="G80" i="4"/>
  <c r="J80" i="4"/>
  <c r="M80" i="4"/>
  <c r="J130" i="4"/>
  <c r="G130" i="4"/>
  <c r="H32" i="4"/>
  <c r="K32" i="4"/>
  <c r="N32" i="4"/>
  <c r="H80" i="4"/>
  <c r="K80" i="4"/>
  <c r="N80" i="4"/>
  <c r="K130" i="4"/>
  <c r="H130" i="4"/>
  <c r="F33" i="4"/>
  <c r="E33" i="4"/>
  <c r="I33" i="4"/>
  <c r="L33" i="4"/>
  <c r="F81" i="4"/>
  <c r="I81" i="4"/>
  <c r="L81" i="4"/>
  <c r="I131" i="4"/>
  <c r="F131" i="4"/>
  <c r="G33" i="4"/>
  <c r="J33" i="4"/>
  <c r="M33" i="4"/>
  <c r="G81" i="4"/>
  <c r="J81" i="4"/>
  <c r="M81" i="4"/>
  <c r="J131" i="4"/>
  <c r="G131" i="4"/>
  <c r="H33" i="4"/>
  <c r="K33" i="4"/>
  <c r="N33" i="4"/>
  <c r="H81" i="4"/>
  <c r="K81" i="4"/>
  <c r="N81" i="4"/>
  <c r="K131" i="4"/>
  <c r="H131" i="4"/>
  <c r="F34" i="4"/>
  <c r="E34" i="4"/>
  <c r="I34" i="4"/>
  <c r="L34" i="4"/>
  <c r="F82" i="4"/>
  <c r="I82" i="4"/>
  <c r="L82" i="4"/>
  <c r="I132" i="4"/>
  <c r="F132" i="4"/>
  <c r="G34" i="4"/>
  <c r="J34" i="4"/>
  <c r="M34" i="4"/>
  <c r="G82" i="4"/>
  <c r="J82" i="4"/>
  <c r="M82" i="4"/>
  <c r="J132" i="4"/>
  <c r="G132" i="4"/>
  <c r="H34" i="4"/>
  <c r="K34" i="4"/>
  <c r="N34" i="4"/>
  <c r="H82" i="4"/>
  <c r="K82" i="4"/>
  <c r="N82" i="4"/>
  <c r="K132" i="4"/>
  <c r="H132" i="4"/>
  <c r="F35" i="4"/>
  <c r="E35" i="4"/>
  <c r="I35" i="4"/>
  <c r="L35" i="4"/>
  <c r="F83" i="4"/>
  <c r="I83" i="4"/>
  <c r="L83" i="4"/>
  <c r="I133" i="4"/>
  <c r="F133" i="4"/>
  <c r="G35" i="4"/>
  <c r="J35" i="4"/>
  <c r="M35" i="4"/>
  <c r="G83" i="4"/>
  <c r="J83" i="4"/>
  <c r="M83" i="4"/>
  <c r="J133" i="4"/>
  <c r="G133" i="4"/>
  <c r="H35" i="4"/>
  <c r="K35" i="4"/>
  <c r="N35" i="4"/>
  <c r="H83" i="4"/>
  <c r="K83" i="4"/>
  <c r="N83" i="4"/>
  <c r="K133" i="4"/>
  <c r="H133" i="4"/>
  <c r="F36" i="4"/>
  <c r="E36" i="4"/>
  <c r="I36" i="4"/>
  <c r="L36" i="4"/>
  <c r="F84" i="4"/>
  <c r="I84" i="4"/>
  <c r="L84" i="4"/>
  <c r="I134" i="4"/>
  <c r="F134" i="4"/>
  <c r="G36" i="4"/>
  <c r="J36" i="4"/>
  <c r="M36" i="4"/>
  <c r="G84" i="4"/>
  <c r="J84" i="4"/>
  <c r="M84" i="4"/>
  <c r="J134" i="4"/>
  <c r="G134" i="4"/>
  <c r="H36" i="4"/>
  <c r="K36" i="4"/>
  <c r="N36" i="4"/>
  <c r="H84" i="4"/>
  <c r="K84" i="4"/>
  <c r="N84" i="4"/>
  <c r="K134" i="4"/>
  <c r="H134" i="4"/>
  <c r="F37" i="4"/>
  <c r="E37" i="4"/>
  <c r="I37" i="4"/>
  <c r="L37" i="4"/>
  <c r="F85" i="4"/>
  <c r="I85" i="4"/>
  <c r="L85" i="4"/>
  <c r="I135" i="4"/>
  <c r="F135" i="4"/>
  <c r="G37" i="4"/>
  <c r="J37" i="4"/>
  <c r="M37" i="4"/>
  <c r="G85" i="4"/>
  <c r="J85" i="4"/>
  <c r="M85" i="4"/>
  <c r="J135" i="4"/>
  <c r="G135" i="4"/>
  <c r="H37" i="4"/>
  <c r="K37" i="4"/>
  <c r="N37" i="4"/>
  <c r="H85" i="4"/>
  <c r="K85" i="4"/>
  <c r="N85" i="4"/>
  <c r="K135" i="4"/>
  <c r="H135" i="4"/>
  <c r="F38" i="4"/>
  <c r="E38" i="4"/>
  <c r="I38" i="4"/>
  <c r="L38" i="4"/>
  <c r="F86" i="4"/>
  <c r="I86" i="4"/>
  <c r="L86" i="4"/>
  <c r="I136" i="4"/>
  <c r="F136" i="4"/>
  <c r="G38" i="4"/>
  <c r="J38" i="4"/>
  <c r="M38" i="4"/>
  <c r="G86" i="4"/>
  <c r="J86" i="4"/>
  <c r="M86" i="4"/>
  <c r="J136" i="4"/>
  <c r="G136" i="4"/>
  <c r="H38" i="4"/>
  <c r="K38" i="4"/>
  <c r="N38" i="4"/>
  <c r="H86" i="4"/>
  <c r="K86" i="4"/>
  <c r="N86" i="4"/>
  <c r="K136" i="4"/>
  <c r="H136" i="4"/>
  <c r="F39" i="4"/>
  <c r="E39" i="4"/>
  <c r="I39" i="4"/>
  <c r="L39" i="4"/>
  <c r="F87" i="4"/>
  <c r="I87" i="4"/>
  <c r="L87" i="4"/>
  <c r="I137" i="4"/>
  <c r="F137" i="4"/>
  <c r="G39" i="4"/>
  <c r="J39" i="4"/>
  <c r="M39" i="4"/>
  <c r="G87" i="4"/>
  <c r="J87" i="4"/>
  <c r="M87" i="4"/>
  <c r="J137" i="4"/>
  <c r="G137" i="4"/>
  <c r="H39" i="4"/>
  <c r="K39" i="4"/>
  <c r="N39" i="4"/>
  <c r="H87" i="4"/>
  <c r="K87" i="4"/>
  <c r="N87" i="4"/>
  <c r="K137" i="4"/>
  <c r="H137" i="4"/>
  <c r="F40" i="4"/>
  <c r="E40" i="4"/>
  <c r="I40" i="4"/>
  <c r="L40" i="4"/>
  <c r="F88" i="4"/>
  <c r="I88" i="4"/>
  <c r="L88" i="4"/>
  <c r="I138" i="4"/>
  <c r="F138" i="4"/>
  <c r="G40" i="4"/>
  <c r="J40" i="4"/>
  <c r="M40" i="4"/>
  <c r="G88" i="4"/>
  <c r="J88" i="4"/>
  <c r="M88" i="4"/>
  <c r="J138" i="4"/>
  <c r="G138" i="4"/>
  <c r="H40" i="4"/>
  <c r="K40" i="4"/>
  <c r="N40" i="4"/>
  <c r="H88" i="4"/>
  <c r="K88" i="4"/>
  <c r="N88" i="4"/>
  <c r="K138" i="4"/>
  <c r="H138" i="4"/>
  <c r="F41" i="4"/>
  <c r="E41" i="4"/>
  <c r="I41" i="4"/>
  <c r="L41" i="4"/>
  <c r="F89" i="4"/>
  <c r="I89" i="4"/>
  <c r="L89" i="4"/>
  <c r="I139" i="4"/>
  <c r="F139" i="4"/>
  <c r="G41" i="4"/>
  <c r="J41" i="4"/>
  <c r="M41" i="4"/>
  <c r="G89" i="4"/>
  <c r="J89" i="4"/>
  <c r="M89" i="4"/>
  <c r="J139" i="4"/>
  <c r="G139" i="4"/>
  <c r="H41" i="4"/>
  <c r="K41" i="4"/>
  <c r="N41" i="4"/>
  <c r="H89" i="4"/>
  <c r="K89" i="4"/>
  <c r="N89" i="4"/>
  <c r="K139" i="4"/>
  <c r="H139" i="4"/>
  <c r="F42" i="4"/>
  <c r="E42" i="4"/>
  <c r="I42" i="4"/>
  <c r="L42" i="4"/>
  <c r="F90" i="4"/>
  <c r="I90" i="4"/>
  <c r="L90" i="4"/>
  <c r="I140" i="4"/>
  <c r="F140" i="4"/>
  <c r="G42" i="4"/>
  <c r="J42" i="4"/>
  <c r="M42" i="4"/>
  <c r="G90" i="4"/>
  <c r="J90" i="4"/>
  <c r="M90" i="4"/>
  <c r="J140" i="4"/>
  <c r="G140" i="4"/>
  <c r="H42" i="4"/>
  <c r="K42" i="4"/>
  <c r="N42" i="4"/>
  <c r="H90" i="4"/>
  <c r="K90" i="4"/>
  <c r="N90" i="4"/>
  <c r="K140" i="4"/>
  <c r="H140" i="4"/>
  <c r="F43" i="4"/>
  <c r="E43" i="4"/>
  <c r="I43" i="4"/>
  <c r="L43" i="4"/>
  <c r="F91" i="4"/>
  <c r="I91" i="4"/>
  <c r="L91" i="4"/>
  <c r="I141" i="4"/>
  <c r="F141" i="4"/>
  <c r="G43" i="4"/>
  <c r="J43" i="4"/>
  <c r="M43" i="4"/>
  <c r="G91" i="4"/>
  <c r="J91" i="4"/>
  <c r="M91" i="4"/>
  <c r="J141" i="4"/>
  <c r="G141" i="4"/>
  <c r="H43" i="4"/>
  <c r="K43" i="4"/>
  <c r="N43" i="4"/>
  <c r="H91" i="4"/>
  <c r="K91" i="4"/>
  <c r="N91" i="4"/>
  <c r="K141" i="4"/>
  <c r="H141" i="4"/>
  <c r="F44" i="4"/>
  <c r="E44" i="4"/>
  <c r="I44" i="4"/>
  <c r="L44" i="4"/>
  <c r="F92" i="4"/>
  <c r="I92" i="4"/>
  <c r="L92" i="4"/>
  <c r="I142" i="4"/>
  <c r="F142" i="4"/>
  <c r="G44" i="4"/>
  <c r="J44" i="4"/>
  <c r="M44" i="4"/>
  <c r="G92" i="4"/>
  <c r="J92" i="4"/>
  <c r="M92" i="4"/>
  <c r="J142" i="4"/>
  <c r="G142" i="4"/>
  <c r="H44" i="4"/>
  <c r="K44" i="4"/>
  <c r="N44" i="4"/>
  <c r="H92" i="4"/>
  <c r="K92" i="4"/>
  <c r="N92" i="4"/>
  <c r="K142" i="4"/>
  <c r="H142" i="4"/>
  <c r="F45" i="4"/>
  <c r="E45" i="4"/>
  <c r="I45" i="4"/>
  <c r="L45" i="4"/>
  <c r="F93" i="4"/>
  <c r="I93" i="4"/>
  <c r="L93" i="4"/>
  <c r="I143" i="4"/>
  <c r="F143" i="4"/>
  <c r="G45" i="4"/>
  <c r="J45" i="4"/>
  <c r="M45" i="4"/>
  <c r="G93" i="4"/>
  <c r="J93" i="4"/>
  <c r="M93" i="4"/>
  <c r="J143" i="4"/>
  <c r="G143" i="4"/>
  <c r="H45" i="4"/>
  <c r="K45" i="4"/>
  <c r="N45" i="4"/>
  <c r="H93" i="4"/>
  <c r="K93" i="4"/>
  <c r="N93" i="4"/>
  <c r="K143" i="4"/>
  <c r="H143" i="4"/>
  <c r="F46" i="4"/>
  <c r="E46" i="4"/>
  <c r="I46" i="4"/>
  <c r="L46" i="4"/>
  <c r="F94" i="4"/>
  <c r="I94" i="4"/>
  <c r="L94" i="4"/>
  <c r="I144" i="4"/>
  <c r="F144" i="4"/>
  <c r="G46" i="4"/>
  <c r="J46" i="4"/>
  <c r="M46" i="4"/>
  <c r="G94" i="4"/>
  <c r="J94" i="4"/>
  <c r="M94" i="4"/>
  <c r="J144" i="4"/>
  <c r="G144" i="4"/>
  <c r="H46" i="4"/>
  <c r="K46" i="4"/>
  <c r="N46" i="4"/>
  <c r="H94" i="4"/>
  <c r="K94" i="4"/>
  <c r="N94" i="4"/>
  <c r="K144" i="4"/>
  <c r="H144" i="4"/>
  <c r="F47" i="4"/>
  <c r="E47" i="4"/>
  <c r="I47" i="4"/>
  <c r="L47" i="4"/>
  <c r="F95" i="4"/>
  <c r="I95" i="4"/>
  <c r="L95" i="4"/>
  <c r="I145" i="4"/>
  <c r="F145" i="4"/>
  <c r="G47" i="4"/>
  <c r="J47" i="4"/>
  <c r="M47" i="4"/>
  <c r="G95" i="4"/>
  <c r="J95" i="4"/>
  <c r="M95" i="4"/>
  <c r="J145" i="4"/>
  <c r="G145" i="4"/>
  <c r="H47" i="4"/>
  <c r="K47" i="4"/>
  <c r="N47" i="4"/>
  <c r="H95" i="4"/>
  <c r="K95" i="4"/>
  <c r="N95" i="4"/>
  <c r="K145" i="4"/>
  <c r="H145" i="4"/>
  <c r="F48" i="4"/>
  <c r="E48" i="4"/>
  <c r="I48" i="4"/>
  <c r="L48" i="4"/>
  <c r="F96" i="4"/>
  <c r="D48" i="4"/>
  <c r="I96" i="4"/>
  <c r="L96" i="4"/>
  <c r="I146" i="4"/>
  <c r="F146" i="4"/>
  <c r="G48" i="4"/>
  <c r="J48" i="4"/>
  <c r="M48" i="4"/>
  <c r="G96" i="4"/>
  <c r="J96" i="4"/>
  <c r="M96" i="4"/>
  <c r="J146" i="4"/>
  <c r="G146" i="4"/>
  <c r="H48" i="4"/>
  <c r="K48" i="4"/>
  <c r="N48" i="4"/>
  <c r="H96" i="4"/>
  <c r="K96" i="4"/>
  <c r="N96" i="4"/>
  <c r="K146" i="4"/>
  <c r="H146" i="4"/>
  <c r="F49" i="4"/>
  <c r="E49" i="4"/>
  <c r="I49" i="4"/>
  <c r="L49" i="4"/>
  <c r="F97" i="4"/>
  <c r="D49" i="4"/>
  <c r="I97" i="4"/>
  <c r="L97" i="4"/>
  <c r="I147" i="4"/>
  <c r="F147" i="4"/>
  <c r="G49" i="4"/>
  <c r="J49" i="4"/>
  <c r="M49" i="4"/>
  <c r="G97" i="4"/>
  <c r="J97" i="4"/>
  <c r="M97" i="4"/>
  <c r="J147" i="4"/>
  <c r="G147" i="4"/>
  <c r="H49" i="4"/>
  <c r="K49" i="4"/>
  <c r="N49" i="4"/>
  <c r="H97" i="4"/>
  <c r="K97" i="4"/>
  <c r="N97" i="4"/>
  <c r="K147" i="4"/>
  <c r="H147" i="4"/>
  <c r="F7" i="4"/>
  <c r="E7" i="4"/>
  <c r="I7" i="4"/>
  <c r="L7" i="4"/>
  <c r="F55" i="4"/>
  <c r="I55" i="4"/>
  <c r="L55" i="4"/>
  <c r="I105" i="4"/>
  <c r="F105" i="4"/>
  <c r="G7" i="4"/>
  <c r="J7" i="4"/>
  <c r="M7" i="4"/>
  <c r="G55" i="4"/>
  <c r="J55" i="4"/>
  <c r="M55" i="4"/>
  <c r="J105" i="4"/>
  <c r="M105" i="4"/>
  <c r="G105" i="4"/>
  <c r="H7" i="4"/>
  <c r="K7" i="4"/>
  <c r="N7" i="4"/>
  <c r="H55" i="4"/>
  <c r="K55" i="4"/>
  <c r="N55" i="4"/>
  <c r="K105" i="4"/>
  <c r="F8" i="4"/>
  <c r="E8" i="4"/>
  <c r="I8" i="4"/>
  <c r="L8" i="4"/>
  <c r="F56" i="4"/>
  <c r="I56" i="4"/>
  <c r="L56" i="4"/>
  <c r="I106" i="4"/>
  <c r="G8" i="4"/>
  <c r="J8" i="4"/>
  <c r="M8" i="4"/>
  <c r="G56" i="4"/>
  <c r="J56" i="4"/>
  <c r="M56" i="4"/>
  <c r="J106" i="4"/>
  <c r="M106" i="4"/>
  <c r="G106" i="4"/>
  <c r="H8" i="4"/>
  <c r="K8" i="4"/>
  <c r="N8" i="4"/>
  <c r="H56" i="4"/>
  <c r="K56" i="4"/>
  <c r="N56" i="4"/>
  <c r="K106" i="4"/>
  <c r="N106" i="4"/>
  <c r="H106" i="4"/>
  <c r="N105" i="4"/>
  <c r="H105" i="4"/>
  <c r="L105" i="4"/>
  <c r="L106" i="4"/>
  <c r="F106" i="4"/>
  <c r="L107" i="4"/>
  <c r="F107" i="4"/>
  <c r="N107" i="4"/>
  <c r="H107" i="4"/>
  <c r="L56" i="1"/>
  <c r="M56" i="1"/>
  <c r="N56" i="1"/>
  <c r="L57" i="1"/>
  <c r="M57" i="1"/>
  <c r="N57" i="1"/>
  <c r="L58" i="1"/>
  <c r="M58" i="1"/>
  <c r="N58" i="1"/>
  <c r="L59" i="1"/>
  <c r="M59" i="1"/>
  <c r="N59" i="1"/>
  <c r="L60" i="1"/>
  <c r="M60" i="1"/>
  <c r="N60" i="1"/>
  <c r="L61" i="1"/>
  <c r="M61" i="1"/>
  <c r="N61" i="1"/>
  <c r="L62" i="1"/>
  <c r="M62" i="1"/>
  <c r="N62" i="1"/>
  <c r="L63" i="1"/>
  <c r="M63" i="1"/>
  <c r="N63" i="1"/>
  <c r="L64" i="1"/>
  <c r="M64" i="1"/>
  <c r="N64" i="1"/>
  <c r="L65" i="1"/>
  <c r="M65" i="1"/>
  <c r="N65" i="1"/>
  <c r="L66" i="1"/>
  <c r="M66" i="1"/>
  <c r="N66" i="1"/>
  <c r="L67" i="1"/>
  <c r="M67" i="1"/>
  <c r="N67" i="1"/>
  <c r="L68" i="1"/>
  <c r="M68" i="1"/>
  <c r="N68" i="1"/>
  <c r="L69" i="1"/>
  <c r="M69" i="1"/>
  <c r="N69" i="1"/>
  <c r="L70" i="1"/>
  <c r="M70" i="1"/>
  <c r="N70" i="1"/>
  <c r="L71" i="1"/>
  <c r="M71" i="1"/>
  <c r="N71" i="1"/>
  <c r="L72" i="1"/>
  <c r="M72" i="1"/>
  <c r="N72" i="1"/>
  <c r="M55" i="1"/>
  <c r="N55" i="1"/>
  <c r="L55" i="1"/>
  <c r="K51" i="1"/>
  <c r="E72" i="1"/>
  <c r="E71" i="1"/>
  <c r="E69" i="1"/>
  <c r="E68" i="1"/>
  <c r="E65" i="1"/>
  <c r="F7" i="1"/>
  <c r="E7" i="1"/>
  <c r="I7" i="1"/>
  <c r="L7" i="1"/>
  <c r="F30" i="1"/>
  <c r="I30" i="1"/>
  <c r="L30" i="1"/>
  <c r="I55" i="1"/>
  <c r="F55" i="1"/>
  <c r="G9" i="1"/>
  <c r="E9" i="1"/>
  <c r="J9" i="1"/>
  <c r="M9" i="1"/>
  <c r="G32" i="1"/>
  <c r="J32" i="1"/>
  <c r="M32" i="1"/>
  <c r="J57" i="1"/>
  <c r="G57" i="1"/>
  <c r="G11" i="1"/>
  <c r="E11" i="1"/>
  <c r="J11" i="1"/>
  <c r="M11" i="1"/>
  <c r="G34" i="1"/>
  <c r="J34" i="1"/>
  <c r="M34" i="1"/>
  <c r="J59" i="1"/>
  <c r="G59" i="1"/>
  <c r="G13" i="1"/>
  <c r="E13" i="1"/>
  <c r="J13" i="1"/>
  <c r="M13" i="1"/>
  <c r="G36" i="1"/>
  <c r="J36" i="1"/>
  <c r="M36" i="1"/>
  <c r="J61" i="1"/>
  <c r="G61" i="1"/>
  <c r="G15" i="1"/>
  <c r="E15" i="1"/>
  <c r="J15" i="1"/>
  <c r="M15" i="1"/>
  <c r="G38" i="1"/>
  <c r="J38" i="1"/>
  <c r="M38" i="1"/>
  <c r="J63" i="1"/>
  <c r="G63" i="1"/>
  <c r="G17" i="1"/>
  <c r="E17" i="1"/>
  <c r="J17" i="1"/>
  <c r="M17" i="1"/>
  <c r="G40" i="1"/>
  <c r="D17" i="1"/>
  <c r="J40" i="1"/>
  <c r="M40" i="1"/>
  <c r="J65" i="1"/>
  <c r="G65" i="1"/>
  <c r="G19" i="1"/>
  <c r="E19" i="1"/>
  <c r="J19" i="1"/>
  <c r="M19" i="1"/>
  <c r="G42" i="1"/>
  <c r="J42" i="1"/>
  <c r="M42" i="1"/>
  <c r="J67" i="1"/>
  <c r="G67" i="1"/>
  <c r="G21" i="1"/>
  <c r="E21" i="1"/>
  <c r="J21" i="1"/>
  <c r="M21" i="1"/>
  <c r="G44" i="1"/>
  <c r="D21" i="1"/>
  <c r="J44" i="1"/>
  <c r="M44" i="1"/>
  <c r="J69" i="1"/>
  <c r="G69" i="1"/>
  <c r="G23" i="1"/>
  <c r="E23" i="1"/>
  <c r="J23" i="1"/>
  <c r="M23" i="1"/>
  <c r="G46" i="1"/>
  <c r="D23" i="1"/>
  <c r="J46" i="1"/>
  <c r="M46" i="1"/>
  <c r="J71" i="1"/>
  <c r="G71" i="1"/>
  <c r="E10" i="1"/>
  <c r="F10" i="1"/>
  <c r="I10" i="1"/>
  <c r="L10" i="1"/>
  <c r="F33" i="1"/>
  <c r="I33" i="1"/>
  <c r="L33" i="1"/>
  <c r="I58" i="1"/>
  <c r="F58" i="1"/>
  <c r="E12" i="1"/>
  <c r="F12" i="1"/>
  <c r="I12" i="1"/>
  <c r="L12" i="1"/>
  <c r="F35" i="1"/>
  <c r="I35" i="1"/>
  <c r="L35" i="1"/>
  <c r="I60" i="1"/>
  <c r="F60" i="1"/>
  <c r="E14" i="1"/>
  <c r="F14" i="1"/>
  <c r="I14" i="1"/>
  <c r="L14" i="1"/>
  <c r="F37" i="1"/>
  <c r="I37" i="1"/>
  <c r="L37" i="1"/>
  <c r="I62" i="1"/>
  <c r="F62" i="1"/>
  <c r="E16" i="1"/>
  <c r="H16" i="1"/>
  <c r="K16" i="1"/>
  <c r="N16" i="1"/>
  <c r="H39" i="1"/>
  <c r="K39" i="1"/>
  <c r="N39" i="1"/>
  <c r="K64" i="1"/>
  <c r="H64" i="1"/>
  <c r="E18" i="1"/>
  <c r="H18" i="1"/>
  <c r="K18" i="1"/>
  <c r="N18" i="1"/>
  <c r="H41" i="1"/>
  <c r="K41" i="1"/>
  <c r="N41" i="1"/>
  <c r="K66" i="1"/>
  <c r="H66" i="1"/>
  <c r="E20" i="1"/>
  <c r="F20" i="1"/>
  <c r="I20" i="1"/>
  <c r="L20" i="1"/>
  <c r="F43" i="1"/>
  <c r="D20" i="1"/>
  <c r="I43" i="1"/>
  <c r="L43" i="1"/>
  <c r="I68" i="1"/>
  <c r="F68" i="1"/>
  <c r="E22" i="1"/>
  <c r="H22" i="1"/>
  <c r="K22" i="1"/>
  <c r="N22" i="1"/>
  <c r="H45" i="1"/>
  <c r="K45" i="1"/>
  <c r="N45" i="1"/>
  <c r="K70" i="1"/>
  <c r="H70" i="1"/>
  <c r="E24" i="1"/>
  <c r="F24" i="1"/>
  <c r="I24" i="1"/>
  <c r="L24" i="1"/>
  <c r="F47" i="1"/>
  <c r="D24" i="1"/>
  <c r="I47" i="1"/>
  <c r="L47" i="1"/>
  <c r="I72" i="1"/>
  <c r="F72" i="1"/>
  <c r="E8" i="1"/>
  <c r="F8" i="1"/>
  <c r="I8" i="1"/>
  <c r="L8" i="1"/>
  <c r="F31" i="1"/>
  <c r="I31" i="1"/>
  <c r="L31" i="1"/>
  <c r="I56" i="1"/>
  <c r="F56" i="1"/>
  <c r="G8" i="1"/>
  <c r="J8" i="1"/>
  <c r="M8" i="1"/>
  <c r="G31" i="1"/>
  <c r="J31" i="1"/>
  <c r="M31" i="1"/>
  <c r="J56" i="1"/>
  <c r="G56" i="1"/>
  <c r="H8" i="1"/>
  <c r="K8" i="1"/>
  <c r="N8" i="1"/>
  <c r="H31" i="1"/>
  <c r="K31" i="1"/>
  <c r="N31" i="1"/>
  <c r="K56" i="1"/>
  <c r="H56" i="1"/>
  <c r="F9" i="1"/>
  <c r="I9" i="1"/>
  <c r="L9" i="1"/>
  <c r="F32" i="1"/>
  <c r="I32" i="1"/>
  <c r="L32" i="1"/>
  <c r="I57" i="1"/>
  <c r="F57" i="1"/>
  <c r="H9" i="1"/>
  <c r="K9" i="1"/>
  <c r="N9" i="1"/>
  <c r="H32" i="1"/>
  <c r="K32" i="1"/>
  <c r="N32" i="1"/>
  <c r="K57" i="1"/>
  <c r="H57" i="1"/>
  <c r="G10" i="1"/>
  <c r="J10" i="1"/>
  <c r="M10" i="1"/>
  <c r="G33" i="1"/>
  <c r="J33" i="1"/>
  <c r="M33" i="1"/>
  <c r="J58" i="1"/>
  <c r="G58" i="1"/>
  <c r="H10" i="1"/>
  <c r="F11" i="1"/>
  <c r="I11" i="1"/>
  <c r="L11" i="1"/>
  <c r="F34" i="1"/>
  <c r="I34" i="1"/>
  <c r="L34" i="1"/>
  <c r="I59" i="1"/>
  <c r="F59" i="1"/>
  <c r="H11" i="1"/>
  <c r="K11" i="1"/>
  <c r="N11" i="1"/>
  <c r="H34" i="1"/>
  <c r="K34" i="1"/>
  <c r="N34" i="1"/>
  <c r="K59" i="1"/>
  <c r="H59" i="1"/>
  <c r="G12" i="1"/>
  <c r="J12" i="1"/>
  <c r="M12" i="1"/>
  <c r="G35" i="1"/>
  <c r="J35" i="1"/>
  <c r="M35" i="1"/>
  <c r="J60" i="1"/>
  <c r="G60" i="1"/>
  <c r="H12" i="1"/>
  <c r="F13" i="1"/>
  <c r="I13" i="1"/>
  <c r="L13" i="1"/>
  <c r="F36" i="1"/>
  <c r="I36" i="1"/>
  <c r="L36" i="1"/>
  <c r="I61" i="1"/>
  <c r="F61" i="1"/>
  <c r="H13" i="1"/>
  <c r="K13" i="1"/>
  <c r="N13" i="1"/>
  <c r="H36" i="1"/>
  <c r="K36" i="1"/>
  <c r="N36" i="1"/>
  <c r="K61" i="1"/>
  <c r="H61" i="1"/>
  <c r="G14" i="1"/>
  <c r="J14" i="1"/>
  <c r="M14" i="1"/>
  <c r="G37" i="1"/>
  <c r="J37" i="1"/>
  <c r="M37" i="1"/>
  <c r="J62" i="1"/>
  <c r="G62" i="1"/>
  <c r="H14" i="1"/>
  <c r="F15" i="1"/>
  <c r="I15" i="1"/>
  <c r="L15" i="1"/>
  <c r="F38" i="1"/>
  <c r="I38" i="1"/>
  <c r="L38" i="1"/>
  <c r="I63" i="1"/>
  <c r="F63" i="1"/>
  <c r="H15" i="1"/>
  <c r="K15" i="1"/>
  <c r="N15" i="1"/>
  <c r="H38" i="1"/>
  <c r="K38" i="1"/>
  <c r="N38" i="1"/>
  <c r="K63" i="1"/>
  <c r="H63" i="1"/>
  <c r="F16" i="1"/>
  <c r="G16" i="1"/>
  <c r="J16" i="1"/>
  <c r="M16" i="1"/>
  <c r="G39" i="1"/>
  <c r="J39" i="1"/>
  <c r="M39" i="1"/>
  <c r="J64" i="1"/>
  <c r="G64" i="1"/>
  <c r="F17" i="1"/>
  <c r="I17" i="1"/>
  <c r="L17" i="1"/>
  <c r="F40" i="1"/>
  <c r="I40" i="1"/>
  <c r="L40" i="1"/>
  <c r="I65" i="1"/>
  <c r="F65" i="1"/>
  <c r="H17" i="1"/>
  <c r="K17" i="1"/>
  <c r="N17" i="1"/>
  <c r="H40" i="1"/>
  <c r="K40" i="1"/>
  <c r="N40" i="1"/>
  <c r="K65" i="1"/>
  <c r="H65" i="1"/>
  <c r="F18" i="1"/>
  <c r="G18" i="1"/>
  <c r="J18" i="1"/>
  <c r="M18" i="1"/>
  <c r="G41" i="1"/>
  <c r="J41" i="1"/>
  <c r="M41" i="1"/>
  <c r="J66" i="1"/>
  <c r="G66" i="1"/>
  <c r="F19" i="1"/>
  <c r="I19" i="1"/>
  <c r="L19" i="1"/>
  <c r="F42" i="1"/>
  <c r="I42" i="1"/>
  <c r="L42" i="1"/>
  <c r="I67" i="1"/>
  <c r="F67" i="1"/>
  <c r="H19" i="1"/>
  <c r="K19" i="1"/>
  <c r="N19" i="1"/>
  <c r="H42" i="1"/>
  <c r="K42" i="1"/>
  <c r="N42" i="1"/>
  <c r="K67" i="1"/>
  <c r="H67" i="1"/>
  <c r="G20" i="1"/>
  <c r="J20" i="1"/>
  <c r="M20" i="1"/>
  <c r="G43" i="1"/>
  <c r="J43" i="1"/>
  <c r="M43" i="1"/>
  <c r="J68" i="1"/>
  <c r="G68" i="1"/>
  <c r="H20" i="1"/>
  <c r="F21" i="1"/>
  <c r="I21" i="1"/>
  <c r="L21" i="1"/>
  <c r="F44" i="1"/>
  <c r="I44" i="1"/>
  <c r="L44" i="1"/>
  <c r="I69" i="1"/>
  <c r="F69" i="1"/>
  <c r="H21" i="1"/>
  <c r="K21" i="1"/>
  <c r="N21" i="1"/>
  <c r="H44" i="1"/>
  <c r="K44" i="1"/>
  <c r="N44" i="1"/>
  <c r="K69" i="1"/>
  <c r="H69" i="1"/>
  <c r="F22" i="1"/>
  <c r="G22" i="1"/>
  <c r="J22" i="1"/>
  <c r="M22" i="1"/>
  <c r="G45" i="1"/>
  <c r="J45" i="1"/>
  <c r="M45" i="1"/>
  <c r="J70" i="1"/>
  <c r="G70" i="1"/>
  <c r="F23" i="1"/>
  <c r="I23" i="1"/>
  <c r="L23" i="1"/>
  <c r="F46" i="1"/>
  <c r="I46" i="1"/>
  <c r="L46" i="1"/>
  <c r="I71" i="1"/>
  <c r="F71" i="1"/>
  <c r="H23" i="1"/>
  <c r="K23" i="1"/>
  <c r="N23" i="1"/>
  <c r="H46" i="1"/>
  <c r="K46" i="1"/>
  <c r="N46" i="1"/>
  <c r="K71" i="1"/>
  <c r="H71" i="1"/>
  <c r="G24" i="1"/>
  <c r="J24" i="1"/>
  <c r="M24" i="1"/>
  <c r="G47" i="1"/>
  <c r="J47" i="1"/>
  <c r="M47" i="1"/>
  <c r="J72" i="1"/>
  <c r="G72" i="1"/>
  <c r="H24" i="1"/>
  <c r="H7" i="1"/>
  <c r="K7" i="1"/>
  <c r="N7" i="1"/>
  <c r="H30" i="1"/>
  <c r="K30" i="1"/>
  <c r="N30" i="1"/>
  <c r="K55" i="1"/>
  <c r="G7" i="1"/>
  <c r="J7" i="1"/>
  <c r="M7" i="1"/>
  <c r="G30" i="1"/>
  <c r="J30" i="1"/>
  <c r="M30" i="1"/>
  <c r="J55" i="1"/>
  <c r="G55" i="1"/>
  <c r="G122" i="4"/>
  <c r="H121" i="4"/>
  <c r="H55" i="1"/>
  <c r="H122" i="4"/>
  <c r="F122" i="4"/>
  <c r="G121" i="4"/>
  <c r="I22" i="1"/>
  <c r="L22" i="1"/>
  <c r="F45" i="1"/>
  <c r="I45" i="1"/>
  <c r="L45" i="1"/>
  <c r="I70" i="1"/>
  <c r="F70" i="1"/>
  <c r="K20" i="1"/>
  <c r="N20" i="1"/>
  <c r="H43" i="1"/>
  <c r="K43" i="1"/>
  <c r="N43" i="1"/>
  <c r="K68" i="1"/>
  <c r="H68" i="1"/>
  <c r="I18" i="1"/>
  <c r="L18" i="1"/>
  <c r="F41" i="1"/>
  <c r="I41" i="1"/>
  <c r="L41" i="1"/>
  <c r="I66" i="1"/>
  <c r="F66" i="1"/>
  <c r="I16" i="1"/>
  <c r="L16" i="1"/>
  <c r="F39" i="1"/>
  <c r="I39" i="1"/>
  <c r="L39" i="1"/>
  <c r="I64" i="1"/>
  <c r="F64" i="1"/>
  <c r="K14" i="1"/>
  <c r="N14" i="1"/>
  <c r="H37" i="1"/>
  <c r="K37" i="1"/>
  <c r="N37" i="1"/>
  <c r="K62" i="1"/>
  <c r="H62" i="1"/>
  <c r="H127" i="4"/>
  <c r="F127" i="4"/>
  <c r="G126" i="4"/>
  <c r="H125" i="4"/>
  <c r="F125" i="4"/>
  <c r="G124" i="4"/>
  <c r="H123" i="4"/>
  <c r="F123" i="4"/>
  <c r="K24" i="1"/>
  <c r="N24" i="1"/>
  <c r="H47" i="1"/>
  <c r="K47" i="1"/>
  <c r="N47" i="1"/>
  <c r="K72" i="1"/>
  <c r="H72" i="1"/>
  <c r="K12" i="1"/>
  <c r="N12" i="1"/>
  <c r="H35" i="1"/>
  <c r="K35" i="1"/>
  <c r="N35" i="1"/>
  <c r="K60" i="1"/>
  <c r="H60" i="1"/>
  <c r="K10" i="1"/>
  <c r="N10" i="1"/>
  <c r="H33" i="1"/>
  <c r="K33" i="1"/>
  <c r="N33" i="1"/>
  <c r="K58" i="1"/>
  <c r="H58" i="1"/>
  <c r="G127" i="4"/>
  <c r="H126" i="4"/>
  <c r="F126" i="4"/>
  <c r="G125" i="4"/>
  <c r="H124" i="4"/>
  <c r="F124" i="4"/>
  <c r="G123" i="4"/>
  <c r="G147" i="5"/>
  <c r="H146" i="5"/>
  <c r="F146" i="5"/>
  <c r="G145" i="5"/>
  <c r="F144" i="5"/>
  <c r="G143" i="5"/>
  <c r="F142" i="5"/>
  <c r="G141" i="5"/>
  <c r="F140" i="5"/>
  <c r="G139" i="5"/>
  <c r="F138" i="5"/>
  <c r="G137" i="5"/>
  <c r="F136" i="5"/>
  <c r="G135" i="5"/>
  <c r="F134" i="5"/>
  <c r="G133" i="5"/>
  <c r="F132" i="5"/>
  <c r="G131" i="5"/>
  <c r="F130" i="5"/>
  <c r="G129" i="5"/>
  <c r="H126" i="5"/>
  <c r="G125" i="5"/>
  <c r="F124" i="5"/>
  <c r="G123" i="5"/>
  <c r="F122" i="5"/>
  <c r="G121" i="5"/>
  <c r="F120" i="5"/>
  <c r="G119" i="5"/>
  <c r="H118" i="5"/>
  <c r="F116" i="5"/>
  <c r="G115" i="5"/>
  <c r="H114" i="5"/>
  <c r="F112" i="5"/>
  <c r="G111" i="5"/>
  <c r="H110" i="5"/>
  <c r="F108" i="5"/>
  <c r="G107" i="5"/>
  <c r="H106" i="5"/>
  <c r="G105" i="5"/>
  <c r="I31" i="5"/>
  <c r="L31" i="5"/>
  <c r="F79" i="5"/>
  <c r="I79" i="5"/>
  <c r="L79" i="5"/>
  <c r="I129" i="5"/>
  <c r="F129" i="5"/>
  <c r="G147" i="6"/>
  <c r="H146" i="6"/>
  <c r="F106" i="6"/>
  <c r="G105" i="6"/>
  <c r="G147" i="7"/>
  <c r="G145" i="7"/>
  <c r="G143" i="7"/>
  <c r="G141" i="7"/>
  <c r="G139" i="7"/>
  <c r="G137" i="7"/>
  <c r="G135" i="7"/>
  <c r="G133" i="7"/>
  <c r="I108" i="7"/>
  <c r="F108" i="7"/>
  <c r="F30" i="9"/>
  <c r="J21" i="9"/>
  <c r="N21" i="9"/>
  <c r="P21" i="9"/>
  <c r="I38" i="8"/>
  <c r="H35" i="9"/>
  <c r="H34" i="9"/>
  <c r="H32" i="9"/>
  <c r="H31" i="9"/>
  <c r="H38" i="8"/>
  <c r="J38" i="8"/>
  <c r="L38" i="8"/>
  <c r="O38" i="8"/>
  <c r="P38" i="8"/>
  <c r="H18" i="8"/>
  <c r="J18" i="8"/>
  <c r="K18" i="8"/>
  <c r="N18" i="8"/>
  <c r="Q18" i="8"/>
  <c r="H15" i="8"/>
  <c r="J15" i="8"/>
  <c r="K15" i="8"/>
  <c r="N15" i="8"/>
  <c r="Q15" i="8"/>
  <c r="H20" i="8"/>
  <c r="J20" i="8"/>
  <c r="K20" i="8"/>
  <c r="N20" i="8"/>
  <c r="Q20" i="8"/>
  <c r="H40" i="8"/>
  <c r="J40" i="8"/>
  <c r="L40" i="8"/>
  <c r="O40" i="8"/>
  <c r="P40" i="8"/>
  <c r="H19" i="8"/>
  <c r="J19" i="8"/>
  <c r="K19" i="8"/>
  <c r="N19" i="8"/>
  <c r="Q19" i="8"/>
  <c r="H14" i="8"/>
  <c r="J14" i="8"/>
  <c r="K14" i="8"/>
  <c r="N14" i="8"/>
  <c r="Q14" i="8"/>
  <c r="H21" i="8"/>
  <c r="J21" i="8"/>
  <c r="K21" i="8"/>
  <c r="N21" i="8"/>
  <c r="Q21" i="8"/>
  <c r="H42" i="8"/>
  <c r="J42" i="8"/>
  <c r="L42" i="8"/>
  <c r="O42" i="8"/>
  <c r="P42" i="8"/>
  <c r="H39" i="8"/>
  <c r="J39" i="8"/>
  <c r="L39" i="8"/>
  <c r="O39" i="8"/>
  <c r="P39" i="8"/>
  <c r="H43" i="8"/>
  <c r="J43" i="8"/>
  <c r="L43" i="8"/>
  <c r="O43" i="8"/>
  <c r="P43" i="8"/>
  <c r="H26" i="8"/>
  <c r="J26" i="8"/>
  <c r="K26" i="8"/>
  <c r="N26" i="8"/>
  <c r="Q26" i="8"/>
  <c r="H17" i="8"/>
  <c r="J17" i="8"/>
  <c r="K17" i="8"/>
  <c r="N17" i="8"/>
  <c r="Q17" i="8"/>
</calcChain>
</file>

<file path=xl/sharedStrings.xml><?xml version="1.0" encoding="utf-8"?>
<sst xmlns="http://schemas.openxmlformats.org/spreadsheetml/2006/main" count="335" uniqueCount="115">
  <si>
    <t xml:space="preserve">Material </t>
  </si>
  <si>
    <t>Sample #1</t>
  </si>
  <si>
    <t>Sample #2</t>
  </si>
  <si>
    <t>Sample #3</t>
  </si>
  <si>
    <t xml:space="preserve">Average </t>
  </si>
  <si>
    <r>
      <t>in</t>
    </r>
    <r>
      <rPr>
        <b/>
        <u/>
        <vertAlign val="superscript"/>
        <sz val="10"/>
        <rFont val="Arial"/>
        <family val="2"/>
      </rPr>
      <t>3</t>
    </r>
  </si>
  <si>
    <t xml:space="preserve">Density </t>
  </si>
  <si>
    <t xml:space="preserve">Water </t>
  </si>
  <si>
    <t>A (lb)</t>
  </si>
  <si>
    <t>B (lb)</t>
  </si>
  <si>
    <t>C (lb)</t>
  </si>
  <si>
    <t>Total (lb)</t>
  </si>
  <si>
    <t>Unit Size</t>
  </si>
  <si>
    <t>Unit Conv</t>
  </si>
  <si>
    <t xml:space="preserve">Epoxy </t>
  </si>
  <si>
    <r>
      <t>g/in</t>
    </r>
    <r>
      <rPr>
        <vertAlign val="superscript"/>
        <sz val="10"/>
        <rFont val="Arial"/>
        <family val="2"/>
      </rPr>
      <t>3</t>
    </r>
  </si>
  <si>
    <r>
      <t>lb/in</t>
    </r>
    <r>
      <rPr>
        <vertAlign val="superscript"/>
        <sz val="10"/>
        <rFont val="Arial"/>
        <family val="2"/>
      </rPr>
      <t>3</t>
    </r>
  </si>
  <si>
    <r>
      <t xml:space="preserve">gal </t>
    </r>
    <r>
      <rPr>
        <sz val="10"/>
        <rFont val="Arial"/>
      </rPr>
      <t xml:space="preserve">or </t>
    </r>
    <r>
      <rPr>
        <sz val="10"/>
        <color indexed="10"/>
        <rFont val="Arial"/>
        <family val="2"/>
      </rPr>
      <t>lb</t>
    </r>
  </si>
  <si>
    <t>(lb) or gal / lb</t>
  </si>
  <si>
    <t>S-400</t>
  </si>
  <si>
    <t>S-500</t>
  </si>
  <si>
    <t>S-500UM</t>
  </si>
  <si>
    <t>6 to 1</t>
  </si>
  <si>
    <t>8 to 1</t>
  </si>
  <si>
    <t>10 to 1</t>
  </si>
  <si>
    <t>S-600/667</t>
  </si>
  <si>
    <t>S-600/710</t>
  </si>
  <si>
    <t>S-5000</t>
  </si>
  <si>
    <t>S-5400</t>
  </si>
  <si>
    <t>S-48</t>
  </si>
  <si>
    <t>S-4500</t>
  </si>
  <si>
    <t>S-4000</t>
  </si>
  <si>
    <t>Brick Layers 1:2</t>
  </si>
  <si>
    <t>Tile Setters 1:1.8</t>
  </si>
  <si>
    <t>Tile Setters 1:1.6</t>
  </si>
  <si>
    <t>Cement Based</t>
  </si>
  <si>
    <t>S-700</t>
  </si>
  <si>
    <t>S-710</t>
  </si>
  <si>
    <t>S-720</t>
  </si>
  <si>
    <t>S-730</t>
  </si>
  <si>
    <t>S-667/687</t>
  </si>
  <si>
    <t>S-750</t>
  </si>
  <si>
    <t xml:space="preserve">Powder </t>
  </si>
  <si>
    <t>Total</t>
  </si>
  <si>
    <t xml:space="preserve">Grout  Calculator </t>
  </si>
  <si>
    <t>(Calculation A-1)</t>
  </si>
  <si>
    <t>(Calculation A)</t>
  </si>
  <si>
    <t>(Calculation B)</t>
  </si>
  <si>
    <t>(Calculation C)</t>
  </si>
  <si>
    <t>(Calculation D)</t>
  </si>
  <si>
    <t>(Calculation E)</t>
  </si>
  <si>
    <t xml:space="preserve">Full width </t>
  </si>
  <si>
    <t xml:space="preserve">Joint width </t>
  </si>
  <si>
    <r>
      <t xml:space="preserve"> Volume </t>
    </r>
    <r>
      <rPr>
        <sz val="10"/>
        <rFont val="Arial"/>
      </rPr>
      <t xml:space="preserve"> </t>
    </r>
  </si>
  <si>
    <t xml:space="preserve">        Tile Size(inch)</t>
  </si>
  <si>
    <t>Project Size</t>
  </si>
  <si>
    <t>Grout Width</t>
  </si>
  <si>
    <t xml:space="preserve">Tile </t>
  </si>
  <si>
    <r>
      <t xml:space="preserve"> Area (in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) </t>
    </r>
  </si>
  <si>
    <r>
      <t xml:space="preserve"> Area (in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</si>
  <si>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 xml:space="preserve"> % Area Grout </t>
  </si>
  <si>
    <t xml:space="preserve">of grout </t>
  </si>
  <si>
    <t xml:space="preserve">L </t>
  </si>
  <si>
    <t xml:space="preserve">W </t>
  </si>
  <si>
    <t>H</t>
  </si>
  <si>
    <r>
      <t>(ft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</si>
  <si>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(in)</t>
  </si>
  <si>
    <r>
      <t>(in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</si>
  <si>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r>
      <t>(in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)</t>
    </r>
  </si>
  <si>
    <t>Actual Coverage</t>
  </si>
  <si>
    <t xml:space="preserve">Correction </t>
  </si>
  <si>
    <t>Coverage</t>
  </si>
  <si>
    <t xml:space="preserve">  Material Needed</t>
  </si>
  <si>
    <t>(lb/project)</t>
  </si>
  <si>
    <t xml:space="preserve">(lb) or gal </t>
  </si>
  <si>
    <r>
      <t>ft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/gal</t>
    </r>
  </si>
  <si>
    <r>
      <t>ft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/lb</t>
    </r>
  </si>
  <si>
    <r>
      <t>ft</t>
    </r>
    <r>
      <rPr>
        <u/>
        <vertAlign val="superscript"/>
        <sz val="10"/>
        <rFont val="Arial"/>
        <family val="2"/>
      </rPr>
      <t>2</t>
    </r>
    <r>
      <rPr>
        <u/>
        <sz val="10"/>
        <rFont val="Arial"/>
        <family val="2"/>
      </rPr>
      <t>/gal</t>
    </r>
  </si>
  <si>
    <r>
      <t>ft</t>
    </r>
    <r>
      <rPr>
        <u/>
        <vertAlign val="superscript"/>
        <sz val="10"/>
        <rFont val="Arial"/>
        <family val="2"/>
      </rPr>
      <t>2</t>
    </r>
    <r>
      <rPr>
        <u/>
        <sz val="10"/>
        <rFont val="Arial"/>
        <family val="2"/>
      </rPr>
      <t>/lb</t>
    </r>
  </si>
  <si>
    <t xml:space="preserve">lb(s) </t>
  </si>
  <si>
    <t>gallon(s)</t>
  </si>
  <si>
    <t>***</t>
  </si>
  <si>
    <t>****</t>
  </si>
  <si>
    <t>*****</t>
  </si>
  <si>
    <t>S-5100</t>
  </si>
  <si>
    <t>3 gallon units</t>
  </si>
  <si>
    <t>S-5101</t>
  </si>
  <si>
    <t>5 gallon units</t>
  </si>
  <si>
    <t xml:space="preserve"> Coverage</t>
  </si>
  <si>
    <t>lb(s) A</t>
  </si>
  <si>
    <t>lb(s) B</t>
  </si>
  <si>
    <t xml:space="preserve"> </t>
  </si>
  <si>
    <t xml:space="preserve">         Full width </t>
  </si>
  <si>
    <t xml:space="preserve">         Joint width </t>
  </si>
  <si>
    <r>
      <t xml:space="preserve"> Area (in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 (Calculation A)</t>
    </r>
  </si>
  <si>
    <r>
      <t xml:space="preserve"> Area (in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 (Calculation B)</t>
    </r>
  </si>
  <si>
    <t xml:space="preserve"> % Area Grout (Calculation C)</t>
  </si>
  <si>
    <r>
      <t xml:space="preserve">                          Basis for Design (in</t>
    </r>
    <r>
      <rPr>
        <vertAlign val="superscript"/>
        <sz val="8"/>
        <rFont val="Arial"/>
        <family val="2"/>
      </rPr>
      <t>2</t>
    </r>
    <r>
      <rPr>
        <sz val="8"/>
        <rFont val="Arial"/>
      </rPr>
      <t>)</t>
    </r>
  </si>
  <si>
    <r>
      <t xml:space="preserve">                     Density of Material (lb/in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</si>
  <si>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t xml:space="preserve">           (Calculation D)</t>
  </si>
  <si>
    <t xml:space="preserve">           (Calculation E)</t>
  </si>
  <si>
    <t xml:space="preserve">           (Calculation F)</t>
  </si>
  <si>
    <r>
      <t xml:space="preserve"> Area (in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 Grout for 576 in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</t>
    </r>
  </si>
  <si>
    <r>
      <t xml:space="preserve"> Volume (in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) of grout </t>
    </r>
  </si>
  <si>
    <t xml:space="preserve">       Mass (lb) of grout </t>
  </si>
  <si>
    <r>
      <t xml:space="preserve">                     Density of Material (lb/gal</t>
    </r>
    <r>
      <rPr>
        <sz val="8"/>
        <rFont val="Arial"/>
        <family val="2"/>
      </rPr>
      <t>)</t>
    </r>
  </si>
  <si>
    <t>*** ENTER 1 for Cement Products gives Units in ft2/lb)</t>
  </si>
  <si>
    <t xml:space="preserve">                                        gallons per lb</t>
  </si>
  <si>
    <t xml:space="preserve">           (Calculation G)</t>
  </si>
  <si>
    <r>
      <t xml:space="preserve">          coverage 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/lb</t>
    </r>
    <r>
      <rPr>
        <sz val="10"/>
        <rFont val="Arial"/>
      </rPr>
      <t xml:space="preserve">) </t>
    </r>
  </si>
  <si>
    <t xml:space="preserve">       Gallon (gal) of grout </t>
  </si>
  <si>
    <r>
      <t xml:space="preserve"> Area (ft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 (Via Calculation D)</t>
    </r>
  </si>
  <si>
    <r>
      <t xml:space="preserve">          coverage 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/gal</t>
    </r>
    <r>
      <rPr>
        <sz val="10"/>
        <rFont val="Arial"/>
      </rPr>
      <t xml:space="preserve">) </t>
    </r>
  </si>
  <si>
    <t>S-500 Wall and Counter</t>
  </si>
  <si>
    <t>S-667&amp; 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</si>
</sst>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%"/>
    <numFmt numFmtId="166" formatCode="0.000"/>
    <numFmt numFmtId="167" formatCode="0.0000"/>
    <numFmt numFmtId="168" formatCode="0.0"/>
  </numFmts>
  <fonts count="28">
    <font>
      <sz val="10"/>
      <name val="Arial"/>
    </font>
    <font>
      <sz val="10"/>
      <name val="Arial"/>
    </font>
    <font>
      <sz val="8"/>
      <name val="Arial"/>
    </font>
    <font>
      <b/>
      <u/>
      <sz val="10"/>
      <name val="Arial"/>
      <family val="2"/>
    </font>
    <font>
      <b/>
      <u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color indexed="18"/>
      <name val="Arial"/>
    </font>
    <font>
      <sz val="8"/>
      <name val="Arial"/>
      <family val="2"/>
    </font>
    <font>
      <sz val="8"/>
      <color indexed="18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62"/>
      <name val="Arial"/>
    </font>
    <font>
      <b/>
      <u/>
      <vertAlign val="superscript"/>
      <sz val="10"/>
      <name val="Arial"/>
      <family val="2"/>
    </font>
    <font>
      <sz val="10"/>
      <color indexed="10"/>
      <name val="Arial"/>
    </font>
    <font>
      <u/>
      <sz val="10"/>
      <name val="Arial"/>
    </font>
    <font>
      <b/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sz val="10"/>
      <color indexed="57"/>
      <name val="Arial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i/>
      <u/>
      <sz val="10"/>
      <color indexed="8"/>
      <name val="Arial"/>
    </font>
    <font>
      <i/>
      <u/>
      <sz val="48"/>
      <color indexed="8"/>
      <name val="Arial"/>
    </font>
    <font>
      <i/>
      <sz val="8"/>
      <name val="Arial"/>
      <family val="2"/>
    </font>
    <font>
      <sz val="10"/>
      <color indexed="18"/>
      <name val="Arial"/>
      <family val="2"/>
    </font>
    <font>
      <u/>
      <sz val="36"/>
      <color indexed="8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bgColor indexed="22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3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3" fontId="0" fillId="0" borderId="8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3" fontId="4" fillId="0" borderId="6" xfId="0" applyNumberFormat="1" applyFont="1" applyBorder="1" applyAlignment="1">
      <alignment horizontal="center"/>
    </xf>
    <xf numFmtId="13" fontId="4" fillId="0" borderId="7" xfId="0" applyNumberFormat="1" applyFont="1" applyBorder="1" applyAlignment="1">
      <alignment horizontal="center"/>
    </xf>
    <xf numFmtId="13" fontId="4" fillId="0" borderId="8" xfId="0" applyNumberFormat="1" applyFont="1" applyBorder="1" applyAlignment="1">
      <alignment horizontal="center"/>
    </xf>
    <xf numFmtId="13" fontId="0" fillId="0" borderId="0" xfId="0" applyNumberFormat="1" applyBorder="1" applyAlignment="1">
      <alignment horizontal="center"/>
    </xf>
    <xf numFmtId="0" fontId="0" fillId="0" borderId="9" xfId="0" applyBorder="1"/>
    <xf numFmtId="13" fontId="0" fillId="0" borderId="0" xfId="0" applyNumberFormat="1" applyBorder="1" applyAlignment="1"/>
    <xf numFmtId="13" fontId="0" fillId="0" borderId="9" xfId="0" applyNumberFormat="1" applyBorder="1" applyAlignment="1"/>
    <xf numFmtId="164" fontId="2" fillId="0" borderId="4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166" fontId="9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3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3" fontId="2" fillId="0" borderId="8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3" fontId="2" fillId="2" borderId="5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6" fontId="2" fillId="2" borderId="3" xfId="0" applyNumberFormat="1" applyFont="1" applyFill="1" applyBorder="1" applyAlignment="1">
      <alignment horizontal="center"/>
    </xf>
    <xf numFmtId="166" fontId="2" fillId="2" borderId="4" xfId="0" applyNumberFormat="1" applyFont="1" applyFill="1" applyBorder="1" applyAlignment="1">
      <alignment horizontal="center"/>
    </xf>
    <xf numFmtId="166" fontId="2" fillId="2" borderId="5" xfId="0" applyNumberFormat="1" applyFont="1" applyFill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  <xf numFmtId="13" fontId="2" fillId="0" borderId="0" xfId="0" applyNumberFormat="1" applyFont="1" applyBorder="1" applyAlignment="1">
      <alignment horizontal="center"/>
    </xf>
    <xf numFmtId="167" fontId="9" fillId="2" borderId="0" xfId="0" applyNumberFormat="1" applyFont="1" applyFill="1" applyBorder="1" applyAlignment="1">
      <alignment horizontal="center"/>
    </xf>
    <xf numFmtId="13" fontId="2" fillId="2" borderId="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3" fontId="2" fillId="2" borderId="7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166" fontId="2" fillId="2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2" fontId="2" fillId="2" borderId="4" xfId="0" applyNumberFormat="1" applyFont="1" applyFill="1" applyBorder="1" applyAlignment="1">
      <alignment horizontal="center"/>
    </xf>
    <xf numFmtId="12" fontId="2" fillId="0" borderId="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13" fontId="4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/>
    <xf numFmtId="0" fontId="0" fillId="0" borderId="7" xfId="0" applyBorder="1"/>
    <xf numFmtId="13" fontId="0" fillId="0" borderId="12" xfId="0" applyNumberForma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3" fontId="0" fillId="0" borderId="1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5" xfId="0" applyFont="1" applyBorder="1"/>
    <xf numFmtId="0" fontId="0" fillId="0" borderId="15" xfId="0" applyBorder="1"/>
    <xf numFmtId="0" fontId="10" fillId="2" borderId="15" xfId="0" applyFont="1" applyFill="1" applyBorder="1"/>
    <xf numFmtId="0" fontId="12" fillId="0" borderId="15" xfId="0" applyFont="1" applyBorder="1"/>
    <xf numFmtId="0" fontId="12" fillId="2" borderId="15" xfId="0" applyFont="1" applyFill="1" applyBorder="1"/>
    <xf numFmtId="20" fontId="12" fillId="0" borderId="15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8" fontId="0" fillId="0" borderId="0" xfId="0" applyNumberFormat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Fill="1" applyBorder="1"/>
    <xf numFmtId="0" fontId="17" fillId="0" borderId="15" xfId="0" applyFont="1" applyBorder="1"/>
    <xf numFmtId="0" fontId="3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1" fillId="2" borderId="16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17" xfId="0" applyFont="1" applyBorder="1"/>
    <xf numFmtId="0" fontId="0" fillId="0" borderId="17" xfId="0" applyBorder="1"/>
    <xf numFmtId="168" fontId="0" fillId="0" borderId="0" xfId="0" applyNumberFormat="1" applyBorder="1" applyAlignment="1">
      <alignment horizontal="center"/>
    </xf>
    <xf numFmtId="0" fontId="2" fillId="0" borderId="15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NumberFormat="1"/>
    <xf numFmtId="0" fontId="2" fillId="0" borderId="15" xfId="0" applyFont="1" applyBorder="1"/>
    <xf numFmtId="168" fontId="0" fillId="0" borderId="15" xfId="0" applyNumberFormat="1" applyBorder="1" applyAlignment="1">
      <alignment horizontal="center"/>
    </xf>
    <xf numFmtId="164" fontId="0" fillId="0" borderId="15" xfId="0" applyNumberFormat="1" applyBorder="1"/>
    <xf numFmtId="167" fontId="0" fillId="0" borderId="15" xfId="0" applyNumberFormat="1" applyBorder="1" applyAlignment="1">
      <alignment horizontal="center"/>
    </xf>
    <xf numFmtId="166" fontId="0" fillId="0" borderId="15" xfId="0" applyNumberFormat="1" applyBorder="1"/>
    <xf numFmtId="168" fontId="10" fillId="2" borderId="15" xfId="0" applyNumberFormat="1" applyFont="1" applyFill="1" applyBorder="1" applyAlignment="1">
      <alignment horizontal="center"/>
    </xf>
    <xf numFmtId="164" fontId="0" fillId="2" borderId="15" xfId="0" applyNumberFormat="1" applyFill="1" applyBorder="1"/>
    <xf numFmtId="167" fontId="0" fillId="2" borderId="15" xfId="0" applyNumberFormat="1" applyFill="1" applyBorder="1" applyAlignment="1">
      <alignment horizontal="center"/>
    </xf>
    <xf numFmtId="166" fontId="0" fillId="2" borderId="15" xfId="0" applyNumberFormat="1" applyFill="1" applyBorder="1"/>
    <xf numFmtId="168" fontId="0" fillId="0" borderId="15" xfId="0" applyNumberFormat="1" applyBorder="1"/>
    <xf numFmtId="0" fontId="0" fillId="2" borderId="15" xfId="0" applyFill="1" applyBorder="1"/>
    <xf numFmtId="0" fontId="0" fillId="2" borderId="16" xfId="0" applyFill="1" applyBorder="1"/>
    <xf numFmtId="0" fontId="0" fillId="0" borderId="15" xfId="0" applyFill="1" applyBorder="1"/>
    <xf numFmtId="9" fontId="0" fillId="0" borderId="15" xfId="0" applyNumberFormat="1" applyBorder="1"/>
    <xf numFmtId="9" fontId="0" fillId="0" borderId="17" xfId="0" applyNumberFormat="1" applyBorder="1"/>
    <xf numFmtId="0" fontId="21" fillId="0" borderId="15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9" fontId="11" fillId="0" borderId="15" xfId="0" applyNumberFormat="1" applyFont="1" applyBorder="1"/>
    <xf numFmtId="2" fontId="0" fillId="3" borderId="15" xfId="0" applyNumberForma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0" fillId="3" borderId="15" xfId="0" applyFill="1" applyBorder="1"/>
    <xf numFmtId="2" fontId="0" fillId="0" borderId="17" xfId="0" applyNumberFormat="1" applyBorder="1"/>
    <xf numFmtId="0" fontId="23" fillId="0" borderId="0" xfId="0" applyFont="1"/>
    <xf numFmtId="0" fontId="24" fillId="0" borderId="0" xfId="0" applyFont="1"/>
    <xf numFmtId="0" fontId="7" fillId="2" borderId="0" xfId="0" applyFont="1" applyFill="1" applyBorder="1" applyAlignment="1">
      <alignment horizontal="center"/>
    </xf>
    <xf numFmtId="13" fontId="4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2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5" fontId="2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3" fontId="4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2" fillId="0" borderId="0" xfId="0" applyNumberFormat="1" applyFont="1" applyFill="1" applyBorder="1" applyAlignment="1">
      <alignment horizontal="center"/>
    </xf>
    <xf numFmtId="167" fontId="9" fillId="0" borderId="0" xfId="0" applyNumberFormat="1" applyFon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3" fillId="0" borderId="16" xfId="0" applyFont="1" applyFill="1" applyBorder="1"/>
    <xf numFmtId="0" fontId="3" fillId="0" borderId="19" xfId="0" applyFont="1" applyBorder="1"/>
    <xf numFmtId="2" fontId="0" fillId="0" borderId="16" xfId="0" applyNumberFormat="1" applyBorder="1"/>
    <xf numFmtId="0" fontId="12" fillId="0" borderId="16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10" fontId="0" fillId="0" borderId="23" xfId="0" applyNumberFormat="1" applyBorder="1"/>
    <xf numFmtId="10" fontId="0" fillId="0" borderId="0" xfId="0" applyNumberFormat="1" applyBorder="1"/>
    <xf numFmtId="10" fontId="0" fillId="0" borderId="24" xfId="0" applyNumberFormat="1" applyBorder="1"/>
    <xf numFmtId="10" fontId="0" fillId="0" borderId="25" xfId="0" applyNumberFormat="1" applyBorder="1"/>
    <xf numFmtId="10" fontId="0" fillId="0" borderId="26" xfId="0" applyNumberFormat="1" applyBorder="1"/>
    <xf numFmtId="10" fontId="0" fillId="0" borderId="27" xfId="0" applyNumberFormat="1" applyBorder="1"/>
    <xf numFmtId="1" fontId="0" fillId="0" borderId="15" xfId="0" applyNumberFormat="1" applyBorder="1"/>
    <xf numFmtId="1" fontId="0" fillId="0" borderId="17" xfId="0" applyNumberFormat="1" applyBorder="1"/>
    <xf numFmtId="0" fontId="12" fillId="0" borderId="28" xfId="0" applyFont="1" applyBorder="1"/>
    <xf numFmtId="0" fontId="0" fillId="0" borderId="28" xfId="0" applyBorder="1"/>
    <xf numFmtId="168" fontId="0" fillId="0" borderId="28" xfId="0" applyNumberFormat="1" applyBorder="1" applyAlignment="1">
      <alignment horizontal="center"/>
    </xf>
    <xf numFmtId="164" fontId="0" fillId="0" borderId="28" xfId="0" applyNumberFormat="1" applyBorder="1"/>
    <xf numFmtId="167" fontId="0" fillId="0" borderId="28" xfId="0" applyNumberFormat="1" applyBorder="1" applyAlignment="1">
      <alignment horizontal="center"/>
    </xf>
    <xf numFmtId="166" fontId="0" fillId="0" borderId="28" xfId="0" applyNumberFormat="1" applyBorder="1"/>
    <xf numFmtId="0" fontId="0" fillId="0" borderId="29" xfId="0" applyBorder="1"/>
    <xf numFmtId="9" fontId="0" fillId="0" borderId="28" xfId="0" applyNumberFormat="1" applyBorder="1"/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3" borderId="28" xfId="0" applyFill="1" applyBorder="1"/>
    <xf numFmtId="1" fontId="0" fillId="0" borderId="28" xfId="0" applyNumberFormat="1" applyBorder="1" applyAlignment="1">
      <alignment horizontal="center"/>
    </xf>
    <xf numFmtId="168" fontId="0" fillId="0" borderId="17" xfId="0" applyNumberFormat="1" applyBorder="1" applyAlignment="1">
      <alignment horizontal="center"/>
    </xf>
    <xf numFmtId="164" fontId="0" fillId="0" borderId="17" xfId="0" applyNumberFormat="1" applyBorder="1"/>
    <xf numFmtId="167" fontId="0" fillId="0" borderId="17" xfId="0" applyNumberFormat="1" applyBorder="1" applyAlignment="1">
      <alignment horizontal="center"/>
    </xf>
    <xf numFmtId="166" fontId="0" fillId="0" borderId="17" xfId="0" applyNumberFormat="1" applyBorder="1"/>
    <xf numFmtId="1" fontId="0" fillId="0" borderId="17" xfId="0" applyNumberFormat="1" applyBorder="1" applyAlignment="1">
      <alignment horizontal="center"/>
    </xf>
    <xf numFmtId="0" fontId="0" fillId="0" borderId="17" xfId="0" applyFill="1" applyBorder="1"/>
    <xf numFmtId="0" fontId="12" fillId="0" borderId="15" xfId="0" applyFont="1" applyBorder="1" applyAlignment="1">
      <alignment horizontal="right"/>
    </xf>
    <xf numFmtId="0" fontId="25" fillId="0" borderId="17" xfId="0" applyFont="1" applyBorder="1"/>
    <xf numFmtId="168" fontId="10" fillId="2" borderId="15" xfId="0" applyNumberFormat="1" applyFont="1" applyFill="1" applyBorder="1"/>
    <xf numFmtId="167" fontId="10" fillId="2" borderId="15" xfId="0" applyNumberFormat="1" applyFont="1" applyFill="1" applyBorder="1" applyAlignment="1">
      <alignment horizontal="center"/>
    </xf>
    <xf numFmtId="166" fontId="10" fillId="2" borderId="15" xfId="0" applyNumberFormat="1" applyFont="1" applyFill="1" applyBorder="1"/>
    <xf numFmtId="0" fontId="10" fillId="2" borderId="16" xfId="0" applyNumberFormat="1" applyFont="1" applyFill="1" applyBorder="1"/>
    <xf numFmtId="9" fontId="10" fillId="2" borderId="15" xfId="0" applyNumberFormat="1" applyFont="1" applyFill="1" applyBorder="1"/>
    <xf numFmtId="2" fontId="10" fillId="2" borderId="15" xfId="0" applyNumberFormat="1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center"/>
    </xf>
    <xf numFmtId="1" fontId="10" fillId="2" borderId="15" xfId="0" applyNumberFormat="1" applyFont="1" applyFill="1" applyBorder="1"/>
    <xf numFmtId="166" fontId="0" fillId="0" borderId="16" xfId="0" applyNumberFormat="1" applyBorder="1"/>
    <xf numFmtId="0" fontId="3" fillId="0" borderId="15" xfId="0" applyFont="1" applyBorder="1" applyAlignment="1">
      <alignment horizontal="right"/>
    </xf>
    <xf numFmtId="0" fontId="25" fillId="0" borderId="28" xfId="0" applyFont="1" applyBorder="1"/>
    <xf numFmtId="0" fontId="25" fillId="0" borderId="15" xfId="0" applyFont="1" applyBorder="1"/>
    <xf numFmtId="0" fontId="10" fillId="0" borderId="15" xfId="0" applyFont="1" applyBorder="1"/>
    <xf numFmtId="168" fontId="10" fillId="0" borderId="15" xfId="0" applyNumberFormat="1" applyFont="1" applyBorder="1" applyAlignment="1">
      <alignment horizontal="center"/>
    </xf>
    <xf numFmtId="164" fontId="10" fillId="0" borderId="15" xfId="0" applyNumberFormat="1" applyFont="1" applyBorder="1"/>
    <xf numFmtId="167" fontId="10" fillId="0" borderId="15" xfId="0" applyNumberFormat="1" applyFont="1" applyBorder="1" applyAlignment="1">
      <alignment horizontal="center"/>
    </xf>
    <xf numFmtId="166" fontId="10" fillId="0" borderId="15" xfId="0" applyNumberFormat="1" applyFont="1" applyBorder="1"/>
    <xf numFmtId="0" fontId="10" fillId="0" borderId="16" xfId="0" applyFont="1" applyBorder="1"/>
    <xf numFmtId="9" fontId="10" fillId="0" borderId="15" xfId="0" applyNumberFormat="1" applyFont="1" applyBorder="1"/>
    <xf numFmtId="2" fontId="10" fillId="0" borderId="15" xfId="0" applyNumberFormat="1" applyFont="1" applyBorder="1" applyAlignment="1">
      <alignment horizontal="center"/>
    </xf>
    <xf numFmtId="0" fontId="10" fillId="3" borderId="15" xfId="0" applyFont="1" applyFill="1" applyBorder="1"/>
    <xf numFmtId="1" fontId="10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" fontId="0" fillId="0" borderId="0" xfId="0" applyNumberFormat="1"/>
    <xf numFmtId="0" fontId="27" fillId="0" borderId="0" xfId="0" applyFont="1"/>
    <xf numFmtId="13" fontId="13" fillId="4" borderId="14" xfId="0" applyNumberFormat="1" applyFont="1" applyFill="1" applyBorder="1" applyAlignment="1" applyProtection="1">
      <alignment horizontal="center"/>
      <protection locked="0"/>
    </xf>
    <xf numFmtId="167" fontId="13" fillId="4" borderId="14" xfId="0" applyNumberFormat="1" applyFont="1" applyFill="1" applyBorder="1" applyAlignment="1" applyProtection="1">
      <alignment horizontal="center"/>
      <protection locked="0"/>
    </xf>
    <xf numFmtId="3" fontId="26" fillId="4" borderId="14" xfId="0" applyNumberFormat="1" applyFont="1" applyFill="1" applyBorder="1" applyProtection="1">
      <protection locked="0"/>
    </xf>
    <xf numFmtId="13" fontId="15" fillId="4" borderId="14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104775</xdr:rowOff>
    </xdr:from>
    <xdr:to>
      <xdr:col>3</xdr:col>
      <xdr:colOff>266700</xdr:colOff>
      <xdr:row>2</xdr:row>
      <xdr:rowOff>257175</xdr:rowOff>
    </xdr:to>
    <xdr:pic>
      <xdr:nvPicPr>
        <xdr:cNvPr id="2057" name="Picture 1">
          <a:extLst>
            <a:ext uri="{FF2B5EF4-FFF2-40B4-BE49-F238E27FC236}">
              <a16:creationId xmlns:a16="http://schemas.microsoft.com/office/drawing/2014/main" id="{450C0FF0-0BB8-4E58-C802-4D7FCF351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6700"/>
          <a:ext cx="1533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0C9F9-56FC-4B5A-A549-414582238D53}">
  <dimension ref="B1:P36"/>
  <sheetViews>
    <sheetView workbookViewId="0">
      <selection activeCell="B35" sqref="B35"/>
    </sheetView>
  </sheetViews>
  <sheetFormatPr defaultRowHeight="12.75"/>
  <cols>
    <col min="2" max="2" width="13.7109375" customWidth="1"/>
    <col min="3" max="3" width="10.85546875" customWidth="1"/>
    <col min="4" max="5" width="10.7109375" customWidth="1"/>
    <col min="7" max="7" width="3.85546875" customWidth="1"/>
    <col min="11" max="11" width="5" customWidth="1"/>
    <col min="12" max="12" width="6.85546875" customWidth="1"/>
    <col min="13" max="13" width="5.7109375" customWidth="1"/>
    <col min="14" max="14" width="9.42578125" customWidth="1"/>
    <col min="15" max="15" width="9.7109375" customWidth="1"/>
    <col min="16" max="16" width="11.5703125" customWidth="1"/>
  </cols>
  <sheetData>
    <row r="1" spans="2:16" ht="14.25">
      <c r="B1" s="97" t="s">
        <v>0</v>
      </c>
      <c r="C1" s="97" t="s">
        <v>1</v>
      </c>
      <c r="D1" s="97" t="s">
        <v>2</v>
      </c>
      <c r="E1" s="97" t="s">
        <v>3</v>
      </c>
      <c r="F1" s="104" t="s">
        <v>4</v>
      </c>
      <c r="G1" s="97" t="s">
        <v>5</v>
      </c>
      <c r="H1" s="104" t="s">
        <v>6</v>
      </c>
      <c r="I1" s="118" t="s">
        <v>6</v>
      </c>
      <c r="J1" s="118" t="s">
        <v>7</v>
      </c>
      <c r="K1" s="97" t="s">
        <v>8</v>
      </c>
      <c r="L1" s="97" t="s">
        <v>9</v>
      </c>
      <c r="M1" s="97" t="s">
        <v>10</v>
      </c>
      <c r="N1" s="97" t="s">
        <v>11</v>
      </c>
      <c r="O1" s="97" t="s">
        <v>12</v>
      </c>
      <c r="P1" s="97" t="s">
        <v>13</v>
      </c>
    </row>
    <row r="2" spans="2:16" ht="14.25">
      <c r="B2" s="117" t="s">
        <v>14</v>
      </c>
      <c r="C2" s="98"/>
      <c r="D2" s="98"/>
      <c r="E2" s="98"/>
      <c r="F2" s="105"/>
      <c r="G2" s="98"/>
      <c r="H2" s="105" t="s">
        <v>15</v>
      </c>
      <c r="I2" s="119" t="s">
        <v>16</v>
      </c>
      <c r="J2" s="119"/>
      <c r="K2" s="105"/>
      <c r="L2" s="105"/>
      <c r="M2" s="105"/>
      <c r="N2" s="105"/>
      <c r="O2" s="122" t="s">
        <v>17</v>
      </c>
      <c r="P2" s="105" t="s">
        <v>18</v>
      </c>
    </row>
    <row r="3" spans="2:16">
      <c r="B3" s="100" t="s">
        <v>19</v>
      </c>
      <c r="C3" s="107">
        <v>185.1</v>
      </c>
      <c r="D3" s="107">
        <v>184.1</v>
      </c>
      <c r="E3" s="107">
        <v>184.3</v>
      </c>
      <c r="F3" s="105">
        <f>AVERAGE(C3:E3)</f>
        <v>184.5</v>
      </c>
      <c r="G3" s="109">
        <v>8</v>
      </c>
      <c r="H3" s="98">
        <f>F3/G3</f>
        <v>23.0625</v>
      </c>
      <c r="I3" s="120">
        <f>H3/453.59</f>
        <v>5.0844374875989334E-2</v>
      </c>
      <c r="J3" s="120"/>
      <c r="K3" s="105">
        <v>3.25</v>
      </c>
      <c r="L3" s="105">
        <v>9.75</v>
      </c>
      <c r="M3" s="105"/>
      <c r="N3" s="105">
        <f>SUM(K3:M3)</f>
        <v>13</v>
      </c>
      <c r="O3" s="123">
        <v>1</v>
      </c>
      <c r="P3" s="105">
        <f>O3/N3</f>
        <v>7.6923076923076927E-2</v>
      </c>
    </row>
    <row r="4" spans="2:16">
      <c r="B4" s="100" t="s">
        <v>20</v>
      </c>
      <c r="C4" s="107">
        <v>199.6</v>
      </c>
      <c r="D4" s="107">
        <v>197.3</v>
      </c>
      <c r="E4" s="107"/>
      <c r="F4" s="105">
        <f>AVERAGE(C4:E4)</f>
        <v>198.45</v>
      </c>
      <c r="G4" s="110">
        <v>8</v>
      </c>
      <c r="H4" s="98">
        <f>F4/G4</f>
        <v>24.806249999999999</v>
      </c>
      <c r="I4" s="120">
        <f t="shared" ref="I4:I18" si="0">H4/453.59</f>
        <v>5.4688705659295837E-2</v>
      </c>
      <c r="J4" s="120"/>
      <c r="K4" s="105">
        <v>4.5</v>
      </c>
      <c r="L4" s="105">
        <v>1.5</v>
      </c>
      <c r="M4" s="105">
        <v>12.5</v>
      </c>
      <c r="N4" s="105">
        <f>SUM(K4:M4)</f>
        <v>18.5</v>
      </c>
      <c r="O4" s="123">
        <v>1.5</v>
      </c>
      <c r="P4" s="105">
        <f>O4/N4</f>
        <v>8.1081081081081086E-2</v>
      </c>
    </row>
    <row r="5" spans="2:16">
      <c r="B5" s="101" t="s">
        <v>21</v>
      </c>
      <c r="C5" s="108"/>
      <c r="D5" s="108"/>
      <c r="E5" s="108"/>
      <c r="F5" s="106"/>
      <c r="G5" s="111"/>
      <c r="H5" s="111"/>
      <c r="I5" s="121"/>
      <c r="J5" s="121"/>
      <c r="K5" s="111"/>
      <c r="L5" s="106"/>
      <c r="M5" s="106"/>
      <c r="N5" s="106"/>
      <c r="O5" s="124"/>
      <c r="P5" s="124"/>
    </row>
    <row r="6" spans="2:16">
      <c r="B6" s="102" t="s">
        <v>22</v>
      </c>
      <c r="C6" s="107">
        <v>190.1</v>
      </c>
      <c r="D6" s="107">
        <v>191.1</v>
      </c>
      <c r="E6" s="107"/>
      <c r="F6" s="105">
        <f t="shared" ref="F6:F15" si="1">AVERAGE(C6:E6)</f>
        <v>190.6</v>
      </c>
      <c r="G6" s="110">
        <v>8</v>
      </c>
      <c r="H6" s="98">
        <f t="shared" ref="H6:H15" si="2">F6/G6</f>
        <v>23.824999999999999</v>
      </c>
      <c r="I6" s="120">
        <f t="shared" si="0"/>
        <v>5.2525408408474618E-2</v>
      </c>
      <c r="J6" s="120"/>
      <c r="K6" s="105">
        <v>4.5</v>
      </c>
      <c r="L6" s="105">
        <v>1.5</v>
      </c>
      <c r="M6" s="105">
        <v>9</v>
      </c>
      <c r="N6" s="105">
        <f>SUM(K6:M6)</f>
        <v>15</v>
      </c>
      <c r="O6" s="123">
        <v>1</v>
      </c>
      <c r="P6" s="105">
        <f t="shared" ref="P6:P14" si="3">O6/N6</f>
        <v>6.6666666666666666E-2</v>
      </c>
    </row>
    <row r="7" spans="2:16">
      <c r="B7" s="103" t="s">
        <v>23</v>
      </c>
      <c r="C7" s="107">
        <v>199.1</v>
      </c>
      <c r="D7" s="107">
        <v>198.9</v>
      </c>
      <c r="E7" s="107"/>
      <c r="F7" s="105">
        <f t="shared" si="1"/>
        <v>199</v>
      </c>
      <c r="G7" s="110">
        <v>8</v>
      </c>
      <c r="H7" s="98">
        <f t="shared" si="2"/>
        <v>24.875</v>
      </c>
      <c r="I7" s="120">
        <f t="shared" si="0"/>
        <v>5.4840274256487138E-2</v>
      </c>
      <c r="J7" s="120"/>
      <c r="K7" s="105">
        <v>4.5</v>
      </c>
      <c r="L7" s="105">
        <v>1.5</v>
      </c>
      <c r="M7" s="105">
        <v>12.5</v>
      </c>
      <c r="N7" s="105">
        <f t="shared" ref="N7:N15" si="4">SUM(K7:M7)</f>
        <v>18.5</v>
      </c>
      <c r="O7" s="123">
        <v>1</v>
      </c>
      <c r="P7" s="105">
        <f t="shared" si="3"/>
        <v>5.4054054054054057E-2</v>
      </c>
    </row>
    <row r="8" spans="2:16">
      <c r="B8" s="103" t="s">
        <v>24</v>
      </c>
      <c r="C8" s="107">
        <v>199.1</v>
      </c>
      <c r="D8" s="107">
        <v>197.5</v>
      </c>
      <c r="E8" s="107"/>
      <c r="F8" s="105">
        <f t="shared" si="1"/>
        <v>198.3</v>
      </c>
      <c r="G8" s="110">
        <v>8</v>
      </c>
      <c r="H8" s="98">
        <f t="shared" si="2"/>
        <v>24.787500000000001</v>
      </c>
      <c r="I8" s="120">
        <f t="shared" si="0"/>
        <v>5.4647368769152764E-2</v>
      </c>
      <c r="J8" s="120"/>
      <c r="K8" s="105">
        <v>4.5</v>
      </c>
      <c r="L8" s="105">
        <v>1.5</v>
      </c>
      <c r="M8" s="105">
        <v>15</v>
      </c>
      <c r="N8" s="105">
        <f t="shared" si="4"/>
        <v>21</v>
      </c>
      <c r="O8" s="123">
        <v>1</v>
      </c>
      <c r="P8" s="105">
        <f t="shared" si="3"/>
        <v>4.7619047619047616E-2</v>
      </c>
    </row>
    <row r="9" spans="2:16">
      <c r="B9" s="100" t="s">
        <v>25</v>
      </c>
      <c r="C9" s="107">
        <v>187</v>
      </c>
      <c r="D9" s="107"/>
      <c r="E9" s="107"/>
      <c r="F9" s="105">
        <f t="shared" si="1"/>
        <v>187</v>
      </c>
      <c r="G9" s="110">
        <v>8</v>
      </c>
      <c r="H9" s="98">
        <f t="shared" si="2"/>
        <v>23.375</v>
      </c>
      <c r="I9" s="120">
        <f t="shared" si="0"/>
        <v>5.1533323045040678E-2</v>
      </c>
      <c r="J9" s="120"/>
      <c r="K9" s="105">
        <v>3</v>
      </c>
      <c r="L9" s="105">
        <v>1</v>
      </c>
      <c r="M9" s="105">
        <v>5</v>
      </c>
      <c r="N9" s="105">
        <f t="shared" si="4"/>
        <v>9</v>
      </c>
      <c r="O9" s="123">
        <v>1</v>
      </c>
      <c r="P9" s="105">
        <f>O9/N9</f>
        <v>0.1111111111111111</v>
      </c>
    </row>
    <row r="10" spans="2:16">
      <c r="B10" s="100" t="s">
        <v>26</v>
      </c>
      <c r="C10" s="107">
        <v>197.3</v>
      </c>
      <c r="D10" s="107">
        <v>195.7</v>
      </c>
      <c r="E10" s="107"/>
      <c r="F10" s="105">
        <f t="shared" si="1"/>
        <v>196.5</v>
      </c>
      <c r="G10" s="110">
        <v>8</v>
      </c>
      <c r="H10" s="98">
        <f t="shared" si="2"/>
        <v>24.5625</v>
      </c>
      <c r="I10" s="120">
        <f t="shared" si="0"/>
        <v>5.4151326087435794E-2</v>
      </c>
      <c r="J10" s="120"/>
      <c r="K10" s="105">
        <v>3</v>
      </c>
      <c r="L10" s="105">
        <v>1</v>
      </c>
      <c r="M10" s="105">
        <v>9</v>
      </c>
      <c r="N10" s="105">
        <f t="shared" si="4"/>
        <v>13</v>
      </c>
      <c r="O10" s="123">
        <v>1</v>
      </c>
      <c r="P10" s="105">
        <f>O10/N10</f>
        <v>7.6923076923076927E-2</v>
      </c>
    </row>
    <row r="11" spans="2:16">
      <c r="B11" s="100" t="s">
        <v>27</v>
      </c>
      <c r="C11" s="107">
        <v>211.1</v>
      </c>
      <c r="D11" s="107">
        <v>211.4</v>
      </c>
      <c r="E11" s="107">
        <v>208.5</v>
      </c>
      <c r="F11" s="105">
        <f t="shared" si="1"/>
        <v>210.33333333333334</v>
      </c>
      <c r="G11" s="109">
        <v>8</v>
      </c>
      <c r="H11" s="98">
        <f t="shared" si="2"/>
        <v>26.291666666666668</v>
      </c>
      <c r="I11" s="120">
        <f t="shared" si="0"/>
        <v>5.796350595618658E-2</v>
      </c>
      <c r="J11" s="120"/>
      <c r="K11" s="105">
        <v>2.33</v>
      </c>
      <c r="L11" s="105">
        <v>1.1599999999999999</v>
      </c>
      <c r="M11" s="105">
        <v>9.33</v>
      </c>
      <c r="N11" s="105">
        <f t="shared" si="4"/>
        <v>12.82</v>
      </c>
      <c r="O11" s="123">
        <v>1</v>
      </c>
      <c r="P11" s="105">
        <f t="shared" si="3"/>
        <v>7.8003120124804995E-2</v>
      </c>
    </row>
    <row r="12" spans="2:16">
      <c r="B12" s="100" t="s">
        <v>28</v>
      </c>
      <c r="C12" s="107"/>
      <c r="D12" s="107"/>
      <c r="E12" s="107"/>
      <c r="F12" s="105">
        <v>225</v>
      </c>
      <c r="G12" s="109">
        <v>8</v>
      </c>
      <c r="H12" s="98">
        <v>28.125</v>
      </c>
      <c r="I12" s="120">
        <v>6.2005335214621135E-2</v>
      </c>
      <c r="J12" s="120"/>
      <c r="K12" s="105">
        <v>9</v>
      </c>
      <c r="L12" s="105">
        <v>27</v>
      </c>
      <c r="M12" s="105"/>
      <c r="N12" s="105">
        <v>36</v>
      </c>
      <c r="O12" s="123">
        <v>2.5</v>
      </c>
      <c r="P12" s="105">
        <f t="shared" si="3"/>
        <v>6.9444444444444448E-2</v>
      </c>
    </row>
    <row r="13" spans="2:16">
      <c r="B13" s="100" t="s">
        <v>29</v>
      </c>
      <c r="C13" s="107">
        <v>133</v>
      </c>
      <c r="D13" s="107"/>
      <c r="E13" s="107"/>
      <c r="F13" s="105">
        <f t="shared" si="1"/>
        <v>133</v>
      </c>
      <c r="G13" s="110">
        <v>8</v>
      </c>
      <c r="H13" s="98">
        <f t="shared" si="2"/>
        <v>16.625</v>
      </c>
      <c r="I13" s="120">
        <f t="shared" si="0"/>
        <v>3.6652042593531609E-2</v>
      </c>
      <c r="J13" s="120"/>
      <c r="K13" s="105">
        <v>4.75</v>
      </c>
      <c r="L13" s="105">
        <v>4.18</v>
      </c>
      <c r="M13" s="105"/>
      <c r="N13" s="105">
        <f t="shared" si="4"/>
        <v>8.93</v>
      </c>
      <c r="O13" s="123">
        <v>1</v>
      </c>
      <c r="P13" s="105">
        <f t="shared" si="3"/>
        <v>0.11198208286674133</v>
      </c>
    </row>
    <row r="14" spans="2:16">
      <c r="B14" s="100" t="s">
        <v>30</v>
      </c>
      <c r="C14" s="107">
        <v>200.7</v>
      </c>
      <c r="D14" s="107">
        <v>200.6</v>
      </c>
      <c r="E14" s="107">
        <v>201.8</v>
      </c>
      <c r="F14" s="105">
        <f t="shared" si="1"/>
        <v>201.0333333333333</v>
      </c>
      <c r="G14" s="109">
        <v>8</v>
      </c>
      <c r="H14" s="98">
        <f>F14/G14</f>
        <v>25.129166666666663</v>
      </c>
      <c r="I14" s="120">
        <f t="shared" si="0"/>
        <v>5.5400618767315557E-2</v>
      </c>
      <c r="J14" s="120"/>
      <c r="K14" s="105">
        <v>39</v>
      </c>
      <c r="L14" s="105">
        <v>9.8000000000000007</v>
      </c>
      <c r="M14" s="105">
        <v>150</v>
      </c>
      <c r="N14" s="105">
        <f>SUM(K14:M14)</f>
        <v>198.8</v>
      </c>
      <c r="O14" s="123">
        <v>15</v>
      </c>
      <c r="P14" s="105">
        <f t="shared" si="3"/>
        <v>7.5452716297786715E-2</v>
      </c>
    </row>
    <row r="15" spans="2:16">
      <c r="B15" s="100" t="s">
        <v>31</v>
      </c>
      <c r="C15" s="107"/>
      <c r="D15" s="107"/>
      <c r="E15" s="107"/>
      <c r="F15" s="105" t="e">
        <f t="shared" si="1"/>
        <v>#DIV/0!</v>
      </c>
      <c r="G15" s="110">
        <v>8</v>
      </c>
      <c r="H15" s="98" t="e">
        <f t="shared" si="2"/>
        <v>#DIV/0!</v>
      </c>
      <c r="I15" s="120" t="e">
        <f t="shared" si="0"/>
        <v>#DIV/0!</v>
      </c>
      <c r="J15" s="120"/>
      <c r="K15" s="105">
        <v>40</v>
      </c>
      <c r="L15" s="105">
        <v>80</v>
      </c>
      <c r="M15" s="105"/>
      <c r="N15" s="105">
        <f t="shared" si="4"/>
        <v>120</v>
      </c>
      <c r="O15" s="123">
        <v>120</v>
      </c>
      <c r="P15" s="105">
        <f>O15/N15</f>
        <v>1</v>
      </c>
    </row>
    <row r="16" spans="2:16">
      <c r="B16" s="216" t="s">
        <v>32</v>
      </c>
      <c r="C16" s="107">
        <v>192.6</v>
      </c>
      <c r="D16" s="107">
        <v>193</v>
      </c>
      <c r="E16" s="107"/>
      <c r="F16" s="105">
        <f>AVERAGE(C16:E16)</f>
        <v>192.8</v>
      </c>
      <c r="G16" s="110">
        <v>8</v>
      </c>
      <c r="H16" s="98">
        <f>F16/G16</f>
        <v>24.1</v>
      </c>
      <c r="I16" s="120">
        <f>H16/453.59</f>
        <v>5.3131682797239801E-2</v>
      </c>
      <c r="J16" s="120"/>
      <c r="K16" s="105">
        <v>40</v>
      </c>
      <c r="L16" s="105">
        <v>80</v>
      </c>
      <c r="M16" s="105"/>
      <c r="N16" s="105">
        <f>SUM(K16:M16)</f>
        <v>120</v>
      </c>
      <c r="O16" s="123">
        <v>120</v>
      </c>
      <c r="P16" s="105">
        <f>O16/N16</f>
        <v>1</v>
      </c>
    </row>
    <row r="17" spans="2:16">
      <c r="B17" s="216" t="s">
        <v>33</v>
      </c>
      <c r="C17" s="107">
        <v>191.6</v>
      </c>
      <c r="D17" s="107">
        <v>190.3</v>
      </c>
      <c r="E17" s="107"/>
      <c r="F17" s="105">
        <f>AVERAGE(C17:E17)</f>
        <v>190.95</v>
      </c>
      <c r="G17" s="110">
        <v>8</v>
      </c>
      <c r="H17" s="98">
        <f>F17/G17</f>
        <v>23.868749999999999</v>
      </c>
      <c r="I17" s="120">
        <f t="shared" si="0"/>
        <v>5.2621861152141805E-2</v>
      </c>
      <c r="J17" s="120"/>
      <c r="K17" s="105">
        <v>40</v>
      </c>
      <c r="L17" s="105">
        <v>80</v>
      </c>
      <c r="M17" s="105"/>
      <c r="N17" s="105">
        <f>SUM(K17:M17)</f>
        <v>120</v>
      </c>
      <c r="O17" s="123">
        <v>120</v>
      </c>
      <c r="P17" s="105">
        <f>O17/N17</f>
        <v>1</v>
      </c>
    </row>
    <row r="18" spans="2:16">
      <c r="B18" s="216" t="s">
        <v>34</v>
      </c>
      <c r="C18" s="107">
        <v>188.1</v>
      </c>
      <c r="D18" s="107">
        <v>188.3</v>
      </c>
      <c r="E18" s="107"/>
      <c r="F18" s="105">
        <f>AVERAGE(C18:E18)</f>
        <v>188.2</v>
      </c>
      <c r="G18" s="110">
        <v>8</v>
      </c>
      <c r="H18" s="98">
        <f>F18/G18</f>
        <v>23.524999999999999</v>
      </c>
      <c r="I18" s="120">
        <f t="shared" si="0"/>
        <v>5.186401816618532E-2</v>
      </c>
      <c r="J18" s="120"/>
      <c r="K18" s="105">
        <v>40</v>
      </c>
      <c r="L18" s="105">
        <v>80</v>
      </c>
      <c r="M18" s="105"/>
      <c r="N18" s="105">
        <f>SUM(K18:M18)</f>
        <v>120</v>
      </c>
      <c r="O18" s="123">
        <v>120</v>
      </c>
      <c r="P18" s="105">
        <f>O18/N18</f>
        <v>1</v>
      </c>
    </row>
    <row r="19" spans="2:16">
      <c r="B19" s="113"/>
      <c r="C19" s="114"/>
      <c r="D19" s="114"/>
      <c r="E19" s="114"/>
      <c r="F19" s="8"/>
      <c r="G19" s="115"/>
      <c r="H19" s="5"/>
      <c r="I19" s="5"/>
      <c r="J19" s="5"/>
      <c r="K19" s="126"/>
      <c r="L19" s="126"/>
      <c r="M19" s="126"/>
      <c r="N19" s="126"/>
      <c r="O19" s="126"/>
      <c r="P19" s="126"/>
    </row>
    <row r="20" spans="2:16">
      <c r="B20" s="116" t="s">
        <v>35</v>
      </c>
      <c r="K20" s="127"/>
      <c r="L20" s="127"/>
      <c r="M20" s="127"/>
      <c r="N20" s="127"/>
      <c r="O20" s="127"/>
      <c r="P20" s="127"/>
    </row>
    <row r="21" spans="2:16" ht="12" customHeight="1">
      <c r="B21" s="100" t="s">
        <v>36</v>
      </c>
      <c r="C21" s="107">
        <v>257.39999999999998</v>
      </c>
      <c r="D21" s="107">
        <v>260.7</v>
      </c>
      <c r="E21" s="107">
        <v>252.4</v>
      </c>
      <c r="F21" s="105">
        <f t="shared" ref="F21:F26" si="5">AVERAGE(C21:E21)</f>
        <v>256.83333333333331</v>
      </c>
      <c r="G21" s="110">
        <v>8</v>
      </c>
      <c r="H21" s="98">
        <f t="shared" ref="H21:H26" si="6">F21/G21</f>
        <v>32.104166666666664</v>
      </c>
      <c r="I21" s="120">
        <f t="shared" ref="I21:I26" si="7">H21/453.59</f>
        <v>7.077794190054161E-2</v>
      </c>
      <c r="J21" s="120">
        <f t="shared" ref="J21:J26" si="8">(K21/F30)-K21</f>
        <v>4.1320867913208694</v>
      </c>
      <c r="K21" s="105">
        <v>25</v>
      </c>
      <c r="L21" s="105"/>
      <c r="M21" s="105"/>
      <c r="N21" s="105">
        <f t="shared" ref="N21:N26" si="9">SUM(J21:L21)</f>
        <v>29.132086791320869</v>
      </c>
      <c r="O21" s="125">
        <v>25</v>
      </c>
      <c r="P21" s="105">
        <f t="shared" ref="P21:P26" si="10">O21/N21</f>
        <v>0.85816028831302549</v>
      </c>
    </row>
    <row r="22" spans="2:16">
      <c r="B22" s="100" t="s">
        <v>37</v>
      </c>
      <c r="C22" s="107">
        <v>257.39999999999998</v>
      </c>
      <c r="D22" s="107">
        <v>260.7</v>
      </c>
      <c r="E22" s="107">
        <v>252.4</v>
      </c>
      <c r="F22" s="105">
        <f t="shared" si="5"/>
        <v>256.83333333333331</v>
      </c>
      <c r="G22" s="110">
        <v>8</v>
      </c>
      <c r="H22" s="98">
        <f t="shared" si="6"/>
        <v>32.104166666666664</v>
      </c>
      <c r="I22" s="120">
        <f t="shared" si="7"/>
        <v>7.077794190054161E-2</v>
      </c>
      <c r="J22" s="120">
        <f t="shared" si="8"/>
        <v>4.1320867913208694</v>
      </c>
      <c r="K22" s="105">
        <v>25</v>
      </c>
      <c r="L22" s="105"/>
      <c r="M22" s="105"/>
      <c r="N22" s="105">
        <f t="shared" si="9"/>
        <v>29.132086791320869</v>
      </c>
      <c r="O22" s="125">
        <v>25</v>
      </c>
      <c r="P22" s="105">
        <f t="shared" si="10"/>
        <v>0.85816028831302549</v>
      </c>
    </row>
    <row r="23" spans="2:16">
      <c r="B23" s="100" t="s">
        <v>38</v>
      </c>
      <c r="C23" s="107">
        <v>267.3</v>
      </c>
      <c r="D23" s="107">
        <v>268.39999999999998</v>
      </c>
      <c r="E23" s="107"/>
      <c r="F23" s="105">
        <f t="shared" si="5"/>
        <v>267.85000000000002</v>
      </c>
      <c r="G23" s="110">
        <v>8</v>
      </c>
      <c r="H23" s="98">
        <f t="shared" si="6"/>
        <v>33.481250000000003</v>
      </c>
      <c r="I23" s="120">
        <f t="shared" si="7"/>
        <v>7.3813906832161214E-2</v>
      </c>
      <c r="J23" s="120">
        <f t="shared" si="8"/>
        <v>4.3825496655685328</v>
      </c>
      <c r="K23" s="105">
        <v>25</v>
      </c>
      <c r="L23" s="105"/>
      <c r="M23" s="105"/>
      <c r="N23" s="105">
        <f t="shared" si="9"/>
        <v>29.382549665568533</v>
      </c>
      <c r="O23" s="125">
        <v>25</v>
      </c>
      <c r="P23" s="105">
        <f t="shared" si="10"/>
        <v>0.85084515416631279</v>
      </c>
    </row>
    <row r="24" spans="2:16">
      <c r="B24" s="100" t="s">
        <v>39</v>
      </c>
      <c r="C24" s="107">
        <v>213.9</v>
      </c>
      <c r="D24" s="107">
        <v>213.9</v>
      </c>
      <c r="E24" s="107">
        <v>211.9</v>
      </c>
      <c r="F24" s="105">
        <f t="shared" si="5"/>
        <v>213.23333333333335</v>
      </c>
      <c r="G24" s="110">
        <v>8</v>
      </c>
      <c r="H24" s="98">
        <f t="shared" si="6"/>
        <v>26.654166666666669</v>
      </c>
      <c r="I24" s="120">
        <f t="shared" si="7"/>
        <v>5.8762685832286138E-2</v>
      </c>
      <c r="J24" s="120">
        <f t="shared" si="8"/>
        <v>3.0006999300069985</v>
      </c>
      <c r="K24" s="105">
        <v>10</v>
      </c>
      <c r="L24" s="105"/>
      <c r="M24" s="105"/>
      <c r="N24" s="105">
        <f t="shared" si="9"/>
        <v>13.000699930006999</v>
      </c>
      <c r="O24" s="125">
        <v>10</v>
      </c>
      <c r="P24" s="105">
        <f t="shared" si="10"/>
        <v>0.76918935548377176</v>
      </c>
    </row>
    <row r="25" spans="2:16">
      <c r="B25" s="100" t="s">
        <v>40</v>
      </c>
      <c r="C25" s="107">
        <v>232.5</v>
      </c>
      <c r="D25" s="107">
        <v>229.5</v>
      </c>
      <c r="E25" s="107"/>
      <c r="F25" s="105">
        <f t="shared" si="5"/>
        <v>231</v>
      </c>
      <c r="G25" s="110">
        <v>8</v>
      </c>
      <c r="H25" s="98">
        <f t="shared" si="6"/>
        <v>28.875</v>
      </c>
      <c r="I25" s="120">
        <f t="shared" si="7"/>
        <v>6.3658810820344372E-2</v>
      </c>
      <c r="J25" s="120">
        <f t="shared" si="8"/>
        <v>8.4530579666766386</v>
      </c>
      <c r="K25" s="105">
        <v>25</v>
      </c>
      <c r="L25" s="105"/>
      <c r="M25" s="105"/>
      <c r="N25" s="105">
        <f t="shared" si="9"/>
        <v>33.453057966676639</v>
      </c>
      <c r="O25" s="125">
        <v>25</v>
      </c>
      <c r="P25" s="105">
        <f t="shared" si="10"/>
        <v>0.74731583656427092</v>
      </c>
    </row>
    <row r="26" spans="2:16">
      <c r="B26" s="100" t="s">
        <v>41</v>
      </c>
      <c r="C26" s="107">
        <v>264.2</v>
      </c>
      <c r="D26" s="107">
        <v>258.8</v>
      </c>
      <c r="E26" s="107"/>
      <c r="F26" s="105">
        <f t="shared" si="5"/>
        <v>261.5</v>
      </c>
      <c r="G26" s="110">
        <v>8</v>
      </c>
      <c r="H26" s="98">
        <f t="shared" si="6"/>
        <v>32.6875</v>
      </c>
      <c r="I26" s="120">
        <f t="shared" si="7"/>
        <v>7.2063978482770782E-2</v>
      </c>
      <c r="J26" s="120">
        <f t="shared" si="8"/>
        <v>7.0338222089194886</v>
      </c>
      <c r="K26" s="105">
        <v>50</v>
      </c>
      <c r="L26" s="105"/>
      <c r="M26" s="105"/>
      <c r="N26" s="105">
        <f t="shared" si="9"/>
        <v>57.033822208919489</v>
      </c>
      <c r="O26" s="125">
        <v>50</v>
      </c>
      <c r="P26" s="105">
        <f t="shared" si="10"/>
        <v>0.87667278929414849</v>
      </c>
    </row>
    <row r="27" spans="2:16">
      <c r="N27" s="105"/>
    </row>
    <row r="28" spans="2:16" ht="13.5" thickBot="1"/>
    <row r="29" spans="2:16" ht="13.5" thickTop="1">
      <c r="B29" s="116" t="s">
        <v>35</v>
      </c>
      <c r="C29" s="181" t="s">
        <v>42</v>
      </c>
      <c r="D29" s="182" t="s">
        <v>7</v>
      </c>
      <c r="E29" s="183" t="s">
        <v>43</v>
      </c>
      <c r="F29" s="181" t="s">
        <v>42</v>
      </c>
      <c r="G29" s="182"/>
      <c r="H29" s="183" t="s">
        <v>7</v>
      </c>
    </row>
    <row r="30" spans="2:16">
      <c r="B30" s="180" t="s">
        <v>36</v>
      </c>
      <c r="C30" s="184">
        <v>1000.1</v>
      </c>
      <c r="D30" s="5">
        <v>165.3</v>
      </c>
      <c r="E30" s="185">
        <f t="shared" ref="E30:E35" si="11">SUM(C30:D30)</f>
        <v>1165.4000000000001</v>
      </c>
      <c r="F30" s="189">
        <f t="shared" ref="F30:F35" si="12">C30/E30</f>
        <v>0.85816028831302549</v>
      </c>
      <c r="G30" s="190"/>
      <c r="H30" s="191">
        <f t="shared" ref="H30:H35" si="13">D30/E30</f>
        <v>0.14183971168697443</v>
      </c>
    </row>
    <row r="31" spans="2:16">
      <c r="B31" s="180" t="s">
        <v>37</v>
      </c>
      <c r="C31" s="184">
        <v>1000.1</v>
      </c>
      <c r="D31" s="5">
        <v>165.3</v>
      </c>
      <c r="E31" s="185">
        <f t="shared" si="11"/>
        <v>1165.4000000000001</v>
      </c>
      <c r="F31" s="189">
        <f t="shared" si="12"/>
        <v>0.85816028831302549</v>
      </c>
      <c r="G31" s="190"/>
      <c r="H31" s="191">
        <f t="shared" si="13"/>
        <v>0.14183971168697443</v>
      </c>
    </row>
    <row r="32" spans="2:16">
      <c r="B32" s="180" t="s">
        <v>38</v>
      </c>
      <c r="C32" s="184">
        <v>1001.7</v>
      </c>
      <c r="D32" s="5">
        <v>175.6</v>
      </c>
      <c r="E32" s="185">
        <f t="shared" si="11"/>
        <v>1177.3</v>
      </c>
      <c r="F32" s="189">
        <f t="shared" si="12"/>
        <v>0.85084515416631279</v>
      </c>
      <c r="G32" s="190"/>
      <c r="H32" s="191">
        <f t="shared" si="13"/>
        <v>0.14915484583368724</v>
      </c>
    </row>
    <row r="33" spans="2:8">
      <c r="B33" s="180" t="s">
        <v>39</v>
      </c>
      <c r="C33" s="184">
        <v>1000.1</v>
      </c>
      <c r="D33" s="167">
        <v>300.10000000000002</v>
      </c>
      <c r="E33" s="185">
        <f t="shared" si="11"/>
        <v>1300.2</v>
      </c>
      <c r="F33" s="189">
        <f t="shared" si="12"/>
        <v>0.76918935548377176</v>
      </c>
      <c r="G33" s="190"/>
      <c r="H33" s="191">
        <f t="shared" si="13"/>
        <v>0.23081064451622829</v>
      </c>
    </row>
    <row r="34" spans="2:8">
      <c r="B34" s="180" t="s">
        <v>40</v>
      </c>
      <c r="C34" s="184">
        <v>1002.3</v>
      </c>
      <c r="D34" s="5">
        <v>338.9</v>
      </c>
      <c r="E34" s="185">
        <f t="shared" si="11"/>
        <v>1341.1999999999998</v>
      </c>
      <c r="F34" s="189">
        <f t="shared" si="12"/>
        <v>0.74731583656427092</v>
      </c>
      <c r="G34" s="190"/>
      <c r="H34" s="191">
        <f t="shared" si="13"/>
        <v>0.25268416343572919</v>
      </c>
    </row>
    <row r="35" spans="2:8" ht="13.5" thickBot="1">
      <c r="B35" s="180" t="s">
        <v>41</v>
      </c>
      <c r="C35" s="186">
        <v>1002.3</v>
      </c>
      <c r="D35" s="187">
        <v>141</v>
      </c>
      <c r="E35" s="188">
        <f t="shared" si="11"/>
        <v>1143.3</v>
      </c>
      <c r="F35" s="192">
        <f t="shared" si="12"/>
        <v>0.87667278929414849</v>
      </c>
      <c r="G35" s="193"/>
      <c r="H35" s="194">
        <f t="shared" si="13"/>
        <v>0.12332721070585148</v>
      </c>
    </row>
    <row r="36" spans="2:8" ht="13.5" thickTop="1"/>
  </sheetData>
  <sheetProtection password="CB73" sheet="1"/>
  <phoneticPr fontId="2" type="noConversion"/>
  <pageMargins left="0.75" right="0.75" top="1" bottom="1" header="0.5" footer="0.5"/>
  <pageSetup orientation="portrait" horizontalDpi="30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9828-4A37-443D-8734-83C19D210CE4}">
  <dimension ref="A3:AN282"/>
  <sheetViews>
    <sheetView tabSelected="1" zoomScaleNormal="100" workbookViewId="0">
      <selection activeCell="D19" sqref="D19"/>
    </sheetView>
  </sheetViews>
  <sheetFormatPr defaultRowHeight="12.75"/>
  <cols>
    <col min="2" max="2" width="7" customWidth="1"/>
    <col min="3" max="3" width="7.140625" customWidth="1"/>
    <col min="4" max="4" width="7.5703125" customWidth="1"/>
    <col min="5" max="5" width="11.140625" customWidth="1"/>
    <col min="6" max="6" width="13.140625" customWidth="1"/>
    <col min="7" max="7" width="10.85546875" hidden="1" customWidth="1"/>
    <col min="8" max="8" width="12.85546875" hidden="1" customWidth="1"/>
    <col min="9" max="9" width="14.28515625" hidden="1" customWidth="1"/>
    <col min="10" max="10" width="13.85546875" hidden="1" customWidth="1"/>
    <col min="11" max="11" width="14.42578125" hidden="1" customWidth="1"/>
    <col min="12" max="12" width="14.140625" hidden="1" customWidth="1"/>
    <col min="13" max="13" width="6.85546875" hidden="1" customWidth="1"/>
    <col min="14" max="14" width="9.42578125" hidden="1" customWidth="1"/>
    <col min="15" max="15" width="9.7109375" hidden="1" customWidth="1"/>
    <col min="16" max="16" width="7.85546875" customWidth="1"/>
  </cols>
  <sheetData>
    <row r="3" spans="2:21" ht="74.25" customHeight="1">
      <c r="B3" s="241" t="s">
        <v>44</v>
      </c>
      <c r="C3" s="161"/>
      <c r="D3" s="161"/>
      <c r="E3" s="161"/>
      <c r="F3" s="161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1"/>
      <c r="S3" s="161"/>
      <c r="T3" s="161"/>
      <c r="U3" s="161"/>
    </row>
    <row r="4" spans="2:21" ht="13.5" thickBot="1">
      <c r="H4" s="90" t="s">
        <v>45</v>
      </c>
      <c r="I4" s="90" t="s">
        <v>46</v>
      </c>
      <c r="J4" s="90" t="s">
        <v>47</v>
      </c>
      <c r="K4" s="90" t="s">
        <v>48</v>
      </c>
      <c r="L4" s="91" t="s">
        <v>49</v>
      </c>
      <c r="M4" s="91" t="s">
        <v>50</v>
      </c>
    </row>
    <row r="5" spans="2:21">
      <c r="B5" s="1"/>
      <c r="C5" s="2"/>
      <c r="D5" s="3"/>
      <c r="E5" s="3"/>
      <c r="F5" s="85"/>
      <c r="G5" s="85"/>
      <c r="H5" s="2"/>
      <c r="I5" s="1" t="s">
        <v>51</v>
      </c>
      <c r="J5" s="1" t="s">
        <v>52</v>
      </c>
      <c r="K5" s="85" t="s">
        <v>52</v>
      </c>
      <c r="L5" s="85"/>
      <c r="M5" s="96" t="s">
        <v>53</v>
      </c>
      <c r="N5" s="5"/>
    </row>
    <row r="6" spans="2:21" ht="14.25">
      <c r="B6" s="4" t="s">
        <v>54</v>
      </c>
      <c r="C6" s="5"/>
      <c r="D6" s="6"/>
      <c r="E6" s="86" t="s">
        <v>55</v>
      </c>
      <c r="F6" s="86" t="s">
        <v>56</v>
      </c>
      <c r="H6" s="8" t="s">
        <v>57</v>
      </c>
      <c r="I6" s="4" t="s">
        <v>58</v>
      </c>
      <c r="J6" s="4" t="s">
        <v>59</v>
      </c>
      <c r="K6" s="87" t="s">
        <v>60</v>
      </c>
      <c r="L6" s="86" t="s">
        <v>55</v>
      </c>
      <c r="M6" s="86" t="s">
        <v>61</v>
      </c>
    </row>
    <row r="7" spans="2:21" ht="15" thickBot="1">
      <c r="B7" s="13" t="s">
        <v>62</v>
      </c>
      <c r="C7" s="14" t="s">
        <v>63</v>
      </c>
      <c r="D7" s="15" t="s">
        <v>64</v>
      </c>
      <c r="E7" s="89" t="s">
        <v>65</v>
      </c>
      <c r="F7" s="89" t="s">
        <v>66</v>
      </c>
      <c r="H7" s="91" t="s">
        <v>58</v>
      </c>
      <c r="I7" s="16"/>
      <c r="J7" s="16"/>
      <c r="K7" s="88"/>
      <c r="L7" s="89" t="s">
        <v>67</v>
      </c>
      <c r="M7" s="86" t="s">
        <v>68</v>
      </c>
    </row>
    <row r="8" spans="2:21" ht="31.5" customHeight="1" thickBot="1">
      <c r="B8" s="242">
        <v>2.25</v>
      </c>
      <c r="C8" s="243">
        <v>7.8650000000000002</v>
      </c>
      <c r="D8" s="242">
        <v>0.6875</v>
      </c>
      <c r="E8" s="244">
        <v>7600</v>
      </c>
      <c r="F8" s="245">
        <v>0.375</v>
      </c>
      <c r="H8" s="92">
        <f>B8*C8</f>
        <v>17.696249999999999</v>
      </c>
      <c r="I8" s="93">
        <f>(B8+$F$8)*(C8+F8)</f>
        <v>21.63</v>
      </c>
      <c r="J8" s="93">
        <f>I8-$H$8</f>
        <v>3.9337499999999999</v>
      </c>
      <c r="K8" s="94">
        <f>J8/I8</f>
        <v>0.18186546463245493</v>
      </c>
      <c r="L8" s="95">
        <f>E8*144</f>
        <v>1094400</v>
      </c>
      <c r="M8" s="152">
        <f>(L8)*K8*D8</f>
        <v>136835.57558945907</v>
      </c>
    </row>
    <row r="12" spans="2:21">
      <c r="F12" s="97" t="s">
        <v>0</v>
      </c>
      <c r="G12" s="104" t="s">
        <v>6</v>
      </c>
      <c r="H12" s="98"/>
      <c r="I12" s="97" t="s">
        <v>13</v>
      </c>
      <c r="J12" s="98"/>
      <c r="K12" s="98" t="s">
        <v>69</v>
      </c>
      <c r="L12" s="120" t="s">
        <v>69</v>
      </c>
      <c r="M12" s="146" t="s">
        <v>70</v>
      </c>
      <c r="N12" s="226" t="s">
        <v>71</v>
      </c>
      <c r="O12" s="226"/>
      <c r="P12" s="177" t="s">
        <v>72</v>
      </c>
      <c r="Q12" s="178"/>
    </row>
    <row r="13" spans="2:21" ht="14.25">
      <c r="F13" s="98"/>
      <c r="G13" s="105" t="s">
        <v>16</v>
      </c>
      <c r="H13" s="105" t="s">
        <v>73</v>
      </c>
      <c r="I13" s="131" t="s">
        <v>18</v>
      </c>
      <c r="J13" s="134" t="s">
        <v>74</v>
      </c>
      <c r="K13" s="105" t="s">
        <v>75</v>
      </c>
      <c r="L13" s="119" t="s">
        <v>76</v>
      </c>
      <c r="M13" s="153">
        <v>0.05</v>
      </c>
      <c r="N13" s="149" t="s">
        <v>77</v>
      </c>
      <c r="O13" s="155" t="s">
        <v>78</v>
      </c>
      <c r="P13" s="158" t="s">
        <v>79</v>
      </c>
      <c r="Q13" s="158" t="s">
        <v>80</v>
      </c>
    </row>
    <row r="14" spans="2:21">
      <c r="F14" s="100" t="str">
        <f>'Material Density '!B3</f>
        <v>S-400</v>
      </c>
      <c r="G14" s="98">
        <f>'Material Density '!I3</f>
        <v>5.0844374875989334E-2</v>
      </c>
      <c r="H14" s="135">
        <f>G14*$M$8</f>
        <v>6957.3193016422319</v>
      </c>
      <c r="I14" s="136">
        <f>'Material Density '!P3</f>
        <v>7.6923076923076927E-2</v>
      </c>
      <c r="J14" s="137">
        <f>H14*I14</f>
        <v>535.17840781863322</v>
      </c>
      <c r="K14" s="138">
        <f>$E$8/J14</f>
        <v>14.2008718755626</v>
      </c>
      <c r="L14" s="120" t="s">
        <v>81</v>
      </c>
      <c r="M14" s="147">
        <f>$M$13</f>
        <v>0.05</v>
      </c>
      <c r="N14" s="150">
        <f>K14-(K14*M14)</f>
        <v>13.49082828178447</v>
      </c>
      <c r="O14" s="156" t="str">
        <f>L14</f>
        <v>***</v>
      </c>
      <c r="P14" s="159"/>
      <c r="Q14" s="176">
        <f>(1/N14)*$E$8</f>
        <v>563.34569244066654</v>
      </c>
    </row>
    <row r="15" spans="2:21">
      <c r="F15" s="100" t="str">
        <f>'Material Density '!B4</f>
        <v>S-500</v>
      </c>
      <c r="G15" s="98">
        <f>'Material Density '!I4</f>
        <v>5.4688705659295837E-2</v>
      </c>
      <c r="H15" s="135">
        <f>G15*$M$8</f>
        <v>7483.3605171322533</v>
      </c>
      <c r="I15" s="136">
        <f>'Material Density '!P4</f>
        <v>8.1081081081081086E-2</v>
      </c>
      <c r="J15" s="137">
        <f t="shared" ref="J15:J43" si="0">H15*I15</f>
        <v>606.75896084856106</v>
      </c>
      <c r="K15" s="138">
        <f>$E$8/J15</f>
        <v>12.525566972049809</v>
      </c>
      <c r="L15" s="120" t="s">
        <v>82</v>
      </c>
      <c r="M15" s="147">
        <f t="shared" ref="M15:M43" si="1">$M$13</f>
        <v>0.05</v>
      </c>
      <c r="N15" s="150">
        <f>K15-(K15*M15)</f>
        <v>11.899288623447319</v>
      </c>
      <c r="O15" s="156" t="str">
        <f>L15</f>
        <v>****</v>
      </c>
      <c r="P15" s="159"/>
      <c r="Q15" s="176">
        <f>(1/N15)*$E$8</f>
        <v>638.6936429984853</v>
      </c>
    </row>
    <row r="16" spans="2:21">
      <c r="F16" s="101" t="str">
        <f>'Material Density '!B5</f>
        <v>S-500UM</v>
      </c>
      <c r="G16" s="99"/>
      <c r="H16" s="139"/>
      <c r="I16" s="140"/>
      <c r="J16" s="141"/>
      <c r="K16" s="142"/>
      <c r="L16" s="145"/>
      <c r="M16" s="144"/>
      <c r="N16" s="144"/>
      <c r="O16" s="157"/>
      <c r="P16" s="154"/>
      <c r="Q16" s="175"/>
    </row>
    <row r="17" spans="4:20">
      <c r="F17" s="215" t="str">
        <f>'Material Density '!B6</f>
        <v>6 to 1</v>
      </c>
      <c r="G17" s="98">
        <f>'Material Density '!I6</f>
        <v>5.2525408408474618E-2</v>
      </c>
      <c r="H17" s="135">
        <f t="shared" ref="H17:H43" si="2">G17*$M$8</f>
        <v>7187.3444926450375</v>
      </c>
      <c r="I17" s="136">
        <f>'Material Density '!P6</f>
        <v>6.6666666666666666E-2</v>
      </c>
      <c r="J17" s="137">
        <f t="shared" si="0"/>
        <v>479.15629950966917</v>
      </c>
      <c r="K17" s="138">
        <f t="shared" ref="K17:K27" si="3">$E$8/J17</f>
        <v>15.861212735337595</v>
      </c>
      <c r="L17" s="120" t="s">
        <v>82</v>
      </c>
      <c r="M17" s="147">
        <f t="shared" si="1"/>
        <v>0.05</v>
      </c>
      <c r="N17" s="150">
        <f t="shared" ref="N17:N25" si="4">K17-(K17*M17)</f>
        <v>15.068152098570716</v>
      </c>
      <c r="O17" s="156" t="str">
        <f t="shared" ref="O17:O27" si="5">L17</f>
        <v>****</v>
      </c>
      <c r="P17" s="159"/>
      <c r="Q17" s="176">
        <f t="shared" ref="Q17:Q26" si="6">(1/N17)*$E$8</f>
        <v>504.37505211544124</v>
      </c>
    </row>
    <row r="18" spans="4:20">
      <c r="F18" s="215" t="str">
        <f>'Material Density '!B7</f>
        <v>8 to 1</v>
      </c>
      <c r="G18" s="98">
        <f>'Material Density '!I7</f>
        <v>5.4840274256487138E-2</v>
      </c>
      <c r="H18" s="135">
        <f t="shared" si="2"/>
        <v>7504.1004933702125</v>
      </c>
      <c r="I18" s="136">
        <f>'Material Density '!P7</f>
        <v>5.4054054054054057E-2</v>
      </c>
      <c r="J18" s="137">
        <f t="shared" si="0"/>
        <v>405.62705369568721</v>
      </c>
      <c r="K18" s="138">
        <f t="shared" si="3"/>
        <v>18.736422856306159</v>
      </c>
      <c r="L18" s="120" t="s">
        <v>82</v>
      </c>
      <c r="M18" s="147">
        <f t="shared" si="1"/>
        <v>0.05</v>
      </c>
      <c r="N18" s="150">
        <f t="shared" si="4"/>
        <v>17.799601713490851</v>
      </c>
      <c r="O18" s="156" t="str">
        <f t="shared" si="5"/>
        <v>****</v>
      </c>
      <c r="P18" s="159"/>
      <c r="Q18" s="176">
        <f t="shared" si="6"/>
        <v>426.97584599546025</v>
      </c>
    </row>
    <row r="19" spans="4:20">
      <c r="F19" s="215" t="str">
        <f>'Material Density '!B8</f>
        <v>10 to 1</v>
      </c>
      <c r="G19" s="98">
        <f>'Material Density '!I8</f>
        <v>5.4647368769152764E-2</v>
      </c>
      <c r="H19" s="135">
        <f t="shared" si="2"/>
        <v>7477.704159976448</v>
      </c>
      <c r="I19" s="136">
        <f>'Material Density '!P8</f>
        <v>4.7619047619047616E-2</v>
      </c>
      <c r="J19" s="137">
        <f t="shared" si="0"/>
        <v>356.08115047506891</v>
      </c>
      <c r="K19" s="138">
        <f t="shared" si="3"/>
        <v>21.343449350970673</v>
      </c>
      <c r="L19" s="120" t="s">
        <v>82</v>
      </c>
      <c r="M19" s="147">
        <f t="shared" si="1"/>
        <v>0.05</v>
      </c>
      <c r="N19" s="150">
        <f t="shared" si="4"/>
        <v>20.276276883422138</v>
      </c>
      <c r="O19" s="156" t="str">
        <f t="shared" si="5"/>
        <v>****</v>
      </c>
      <c r="P19" s="159"/>
      <c r="Q19" s="176">
        <f t="shared" si="6"/>
        <v>374.82226365796731</v>
      </c>
    </row>
    <row r="20" spans="4:20">
      <c r="F20" s="100" t="str">
        <f>'Material Density '!B9</f>
        <v>S-600/667</v>
      </c>
      <c r="G20" s="98">
        <f>'Material Density '!I9</f>
        <v>5.1533323045040678E-2</v>
      </c>
      <c r="H20" s="135">
        <f t="shared" si="2"/>
        <v>7051.5919209056765</v>
      </c>
      <c r="I20" s="136">
        <f>'Material Density '!P9</f>
        <v>0.1111111111111111</v>
      </c>
      <c r="J20" s="137">
        <f t="shared" si="0"/>
        <v>783.51021343396405</v>
      </c>
      <c r="K20" s="138">
        <f t="shared" si="3"/>
        <v>9.6999373711936236</v>
      </c>
      <c r="L20" s="120" t="s">
        <v>83</v>
      </c>
      <c r="M20" s="147">
        <f t="shared" si="1"/>
        <v>0.05</v>
      </c>
      <c r="N20" s="150">
        <f t="shared" si="4"/>
        <v>9.2149405026339419</v>
      </c>
      <c r="O20" s="156" t="str">
        <f t="shared" si="5"/>
        <v>*****</v>
      </c>
      <c r="P20" s="159"/>
      <c r="Q20" s="176">
        <f t="shared" si="6"/>
        <v>824.74759308838327</v>
      </c>
    </row>
    <row r="21" spans="4:20">
      <c r="F21" s="100" t="str">
        <f>'Material Density '!B10</f>
        <v>S-600/710</v>
      </c>
      <c r="G21" s="98">
        <f>'Material Density '!I10</f>
        <v>5.4151326087435794E-2</v>
      </c>
      <c r="H21" s="135">
        <f t="shared" si="2"/>
        <v>7409.8278741067679</v>
      </c>
      <c r="I21" s="136">
        <f>'Material Density '!P10</f>
        <v>7.6923076923076927E-2</v>
      </c>
      <c r="J21" s="137">
        <f>H21*I21</f>
        <v>569.98675954667453</v>
      </c>
      <c r="K21" s="138">
        <f t="shared" si="3"/>
        <v>13.333643058734348</v>
      </c>
      <c r="L21" s="120" t="s">
        <v>82</v>
      </c>
      <c r="M21" s="147">
        <f t="shared" si="1"/>
        <v>0.05</v>
      </c>
      <c r="N21" s="150">
        <f t="shared" si="4"/>
        <v>12.66696090579763</v>
      </c>
      <c r="O21" s="156" t="str">
        <f t="shared" si="5"/>
        <v>****</v>
      </c>
      <c r="P21" s="159"/>
      <c r="Q21" s="176">
        <f t="shared" si="6"/>
        <v>599.98606268071001</v>
      </c>
    </row>
    <row r="22" spans="4:20">
      <c r="F22" s="100" t="str">
        <f>'Material Density '!B11</f>
        <v>S-5000</v>
      </c>
      <c r="G22" s="98">
        <f>'Material Density '!I11</f>
        <v>5.796350595618658E-2</v>
      </c>
      <c r="H22" s="135">
        <f t="shared" si="2"/>
        <v>7931.4697006978295</v>
      </c>
      <c r="I22" s="136">
        <f>'Material Density '!P11</f>
        <v>7.8003120124804995E-2</v>
      </c>
      <c r="J22" s="137">
        <f t="shared" si="0"/>
        <v>618.67938382978389</v>
      </c>
      <c r="K22" s="138">
        <f t="shared" si="3"/>
        <v>12.284230246939947</v>
      </c>
      <c r="L22" s="120" t="s">
        <v>82</v>
      </c>
      <c r="M22" s="147">
        <f t="shared" si="1"/>
        <v>0.05</v>
      </c>
      <c r="N22" s="150">
        <f t="shared" si="4"/>
        <v>11.670018734592949</v>
      </c>
      <c r="O22" s="156" t="str">
        <f t="shared" si="5"/>
        <v>****</v>
      </c>
      <c r="P22" s="159"/>
      <c r="Q22" s="176">
        <f t="shared" si="6"/>
        <v>651.24145666293043</v>
      </c>
      <c r="S22">
        <f>Q22/3</f>
        <v>217.08048555431014</v>
      </c>
    </row>
    <row r="23" spans="4:20">
      <c r="F23" s="100" t="s">
        <v>84</v>
      </c>
      <c r="G23" s="229">
        <v>6.0600000000000001E-2</v>
      </c>
      <c r="H23" s="230">
        <f t="shared" si="2"/>
        <v>8292.2358807212204</v>
      </c>
      <c r="I23" s="231">
        <v>7.1428500000000006E-2</v>
      </c>
      <c r="J23" s="232">
        <f t="shared" si="0"/>
        <v>592.30197060609578</v>
      </c>
      <c r="K23" s="233">
        <f t="shared" si="3"/>
        <v>12.831292781658329</v>
      </c>
      <c r="L23" s="234" t="s">
        <v>82</v>
      </c>
      <c r="M23" s="235">
        <f t="shared" si="1"/>
        <v>0.05</v>
      </c>
      <c r="N23" s="236">
        <f t="shared" si="4"/>
        <v>12.189728142575412</v>
      </c>
      <c r="O23" s="239" t="s">
        <v>82</v>
      </c>
      <c r="P23" s="237"/>
      <c r="Q23" s="238">
        <f t="shared" si="6"/>
        <v>623.47575853273247</v>
      </c>
      <c r="S23">
        <f>Q23/3</f>
        <v>207.82525284424415</v>
      </c>
      <c r="T23" t="s">
        <v>85</v>
      </c>
    </row>
    <row r="24" spans="4:20">
      <c r="F24" s="100" t="s">
        <v>86</v>
      </c>
      <c r="G24" s="229">
        <v>4.3499999999999997E-2</v>
      </c>
      <c r="H24" s="230">
        <f t="shared" si="2"/>
        <v>5952.3475381414692</v>
      </c>
      <c r="I24" s="231">
        <v>9.5449999999999993E-2</v>
      </c>
      <c r="J24" s="232">
        <f>H24*I24</f>
        <v>568.15157251560322</v>
      </c>
      <c r="K24" s="233">
        <f t="shared" si="3"/>
        <v>13.376712074120467</v>
      </c>
      <c r="L24" s="234" t="s">
        <v>82</v>
      </c>
      <c r="M24" s="235">
        <f t="shared" si="1"/>
        <v>0.05</v>
      </c>
      <c r="N24" s="236">
        <f t="shared" si="4"/>
        <v>12.707876470414444</v>
      </c>
      <c r="O24" s="239" t="s">
        <v>82</v>
      </c>
      <c r="P24" s="237"/>
      <c r="Q24" s="238">
        <f>(1/N24)*$E$8</f>
        <v>598.05428685852974</v>
      </c>
      <c r="S24">
        <f>Q24/3</f>
        <v>199.35142895284324</v>
      </c>
    </row>
    <row r="25" spans="4:20">
      <c r="F25" s="100" t="s">
        <v>28</v>
      </c>
      <c r="G25" s="229">
        <v>6.2005335214621135E-2</v>
      </c>
      <c r="H25" s="230">
        <f>G25*$M$8</f>
        <v>8484.5357337100395</v>
      </c>
      <c r="I25" s="231">
        <v>6.9444444444444448E-2</v>
      </c>
      <c r="J25" s="232">
        <f>H25*I25</f>
        <v>589.20387039653053</v>
      </c>
      <c r="K25" s="233">
        <f t="shared" si="3"/>
        <v>12.898761162049475</v>
      </c>
      <c r="L25" s="234" t="s">
        <v>82</v>
      </c>
      <c r="M25" s="235">
        <f t="shared" si="1"/>
        <v>0.05</v>
      </c>
      <c r="N25" s="236">
        <f t="shared" si="4"/>
        <v>12.253823103947001</v>
      </c>
      <c r="O25" s="239" t="s">
        <v>82</v>
      </c>
      <c r="P25" s="237"/>
      <c r="Q25" s="238">
        <f>(1/N25)*$E$8</f>
        <v>620.21460041740056</v>
      </c>
      <c r="S25">
        <f>Q25/5</f>
        <v>124.04292008348011</v>
      </c>
      <c r="T25" t="s">
        <v>87</v>
      </c>
    </row>
    <row r="26" spans="4:20">
      <c r="F26" s="100" t="str">
        <f>'Material Density '!B13</f>
        <v>S-48</v>
      </c>
      <c r="G26" s="98">
        <f>'Material Density '!I13</f>
        <v>3.6652042593531609E-2</v>
      </c>
      <c r="H26" s="135">
        <f t="shared" si="2"/>
        <v>5015.3033448152682</v>
      </c>
      <c r="I26" s="136">
        <f>'Material Density '!P13</f>
        <v>0.11198208286674133</v>
      </c>
      <c r="J26" s="137">
        <f t="shared" si="0"/>
        <v>561.62411476094837</v>
      </c>
      <c r="K26" s="138">
        <f t="shared" si="3"/>
        <v>13.532182469114401</v>
      </c>
      <c r="L26" s="120" t="s">
        <v>83</v>
      </c>
      <c r="M26" s="147">
        <f t="shared" si="1"/>
        <v>0.05</v>
      </c>
      <c r="N26" s="150">
        <f>K26-(K26*M26)</f>
        <v>12.855573345658682</v>
      </c>
      <c r="O26" s="156" t="str">
        <f t="shared" si="5"/>
        <v>*****</v>
      </c>
      <c r="P26" s="159"/>
      <c r="Q26" s="176">
        <f t="shared" si="6"/>
        <v>591.18327869573511</v>
      </c>
    </row>
    <row r="27" spans="4:20">
      <c r="F27" s="197" t="str">
        <f>'Material Density '!B14</f>
        <v>S-4500</v>
      </c>
      <c r="G27" s="198">
        <f>'Material Density '!I14</f>
        <v>5.5400618767315557E-2</v>
      </c>
      <c r="H27" s="199">
        <f t="shared" si="2"/>
        <v>7580.7755570378122</v>
      </c>
      <c r="I27" s="200">
        <f>'Material Density '!P14</f>
        <v>7.5452716297786715E-2</v>
      </c>
      <c r="J27" s="201">
        <f>H27*I27</f>
        <v>571.9901074223701</v>
      </c>
      <c r="K27" s="202">
        <f t="shared" si="3"/>
        <v>13.286943080622184</v>
      </c>
      <c r="L27" s="203" t="s">
        <v>82</v>
      </c>
      <c r="M27" s="204">
        <f t="shared" si="1"/>
        <v>0.05</v>
      </c>
      <c r="N27" s="205">
        <f>K27-(K27*M27)</f>
        <v>12.622595926591075</v>
      </c>
      <c r="O27" s="206" t="str">
        <f t="shared" si="5"/>
        <v>****</v>
      </c>
      <c r="P27" s="207"/>
      <c r="Q27" s="208">
        <f>(1/N27)*$E$8</f>
        <v>602.09484991828435</v>
      </c>
    </row>
    <row r="28" spans="4:20">
      <c r="D28" s="5"/>
      <c r="E28" s="5"/>
      <c r="F28" s="128"/>
      <c r="G28" s="129"/>
      <c r="H28" s="209"/>
      <c r="I28" s="210"/>
      <c r="J28" s="211"/>
      <c r="K28" s="212"/>
      <c r="L28" s="129"/>
      <c r="M28" s="148"/>
      <c r="N28" s="151"/>
      <c r="O28" s="151"/>
      <c r="P28" s="214"/>
      <c r="Q28" s="213"/>
    </row>
    <row r="29" spans="4:20" s="5" customFormat="1">
      <c r="F29" s="97" t="s">
        <v>0</v>
      </c>
      <c r="G29" s="104" t="s">
        <v>6</v>
      </c>
      <c r="H29" s="98"/>
      <c r="I29" s="97" t="s">
        <v>13</v>
      </c>
      <c r="J29" s="98"/>
      <c r="K29" s="98" t="s">
        <v>69</v>
      </c>
      <c r="L29" s="120" t="s">
        <v>69</v>
      </c>
      <c r="M29" s="146" t="s">
        <v>70</v>
      </c>
      <c r="N29" s="104" t="s">
        <v>88</v>
      </c>
      <c r="O29" s="104"/>
      <c r="P29" s="177" t="s">
        <v>72</v>
      </c>
      <c r="Q29" s="178"/>
    </row>
    <row r="30" spans="4:20" ht="14.25">
      <c r="F30" s="98"/>
      <c r="G30" s="105" t="s">
        <v>16</v>
      </c>
      <c r="H30" s="105" t="s">
        <v>73</v>
      </c>
      <c r="I30" s="131" t="s">
        <v>18</v>
      </c>
      <c r="J30" s="134" t="s">
        <v>74</v>
      </c>
      <c r="K30" s="105" t="s">
        <v>75</v>
      </c>
      <c r="L30" s="119" t="s">
        <v>76</v>
      </c>
      <c r="M30" s="153">
        <v>0.05</v>
      </c>
      <c r="N30" s="149" t="s">
        <v>77</v>
      </c>
      <c r="O30" s="155" t="s">
        <v>78</v>
      </c>
      <c r="P30" s="158" t="s">
        <v>89</v>
      </c>
      <c r="Q30" s="158" t="s">
        <v>90</v>
      </c>
    </row>
    <row r="31" spans="4:20">
      <c r="F31" s="101" t="str">
        <f>'Material Density '!B15</f>
        <v>S-4000</v>
      </c>
      <c r="G31" s="99"/>
      <c r="H31" s="139"/>
      <c r="I31" s="217"/>
      <c r="J31" s="218"/>
      <c r="K31" s="219"/>
      <c r="L31" s="220"/>
      <c r="M31" s="221"/>
      <c r="N31" s="222"/>
      <c r="O31" s="223"/>
      <c r="P31" s="224"/>
      <c r="Q31" s="99"/>
    </row>
    <row r="32" spans="4:20">
      <c r="F32" s="227" t="s">
        <v>32</v>
      </c>
      <c r="G32" s="98">
        <f>'Material Density '!I16</f>
        <v>5.3131682797239801E-2</v>
      </c>
      <c r="H32" s="135">
        <f>G32*$M$8</f>
        <v>7270.3043975968685</v>
      </c>
      <c r="I32" s="143">
        <f>'Material Density '!P16</f>
        <v>1</v>
      </c>
      <c r="J32" s="137">
        <f>H32*I32</f>
        <v>7270.3043975968685</v>
      </c>
      <c r="K32" s="138" t="s">
        <v>82</v>
      </c>
      <c r="L32" s="225">
        <f>$E$8/J32</f>
        <v>1.0453482528891238</v>
      </c>
      <c r="M32" s="147">
        <f t="shared" si="1"/>
        <v>0.05</v>
      </c>
      <c r="N32" s="150" t="s">
        <v>82</v>
      </c>
      <c r="O32" s="156">
        <f>L32-(L32*M32)</f>
        <v>0.99308084024466758</v>
      </c>
      <c r="P32" s="195">
        <f>((1/$O$32)*$E$8)*0.333333</f>
        <v>2550.9814481727967</v>
      </c>
      <c r="Q32" s="195" t="s">
        <v>91</v>
      </c>
      <c r="R32" s="240"/>
    </row>
    <row r="33" spans="1:40">
      <c r="F33" s="227" t="s">
        <v>33</v>
      </c>
      <c r="G33" s="98">
        <f>'Material Density '!I17</f>
        <v>5.2621861152141805E-2</v>
      </c>
      <c r="H33" s="135">
        <f>G33*$M$8</f>
        <v>7200.5426593419197</v>
      </c>
      <c r="I33" s="143">
        <f>'Material Density '!P17</f>
        <v>1</v>
      </c>
      <c r="J33" s="137">
        <f>H33*I33</f>
        <v>7200.5426593419197</v>
      </c>
      <c r="K33" s="138" t="s">
        <v>82</v>
      </c>
      <c r="L33" s="225">
        <f>$E$8/J33</f>
        <v>1.0554760050119039</v>
      </c>
      <c r="M33" s="147">
        <f t="shared" si="1"/>
        <v>0.05</v>
      </c>
      <c r="N33" s="150" t="s">
        <v>82</v>
      </c>
      <c r="O33" s="156">
        <f>L33-(L33*M33)</f>
        <v>1.0027022047613086</v>
      </c>
      <c r="P33" s="195">
        <f>(1/2.8)*(1/$O$33)*$E$8</f>
        <v>2706.9709245646318</v>
      </c>
      <c r="Q33" s="195">
        <f>(1.8/2.8)*(1/$O$33)*$E$8</f>
        <v>4872.5476642163376</v>
      </c>
      <c r="R33" s="240"/>
    </row>
    <row r="34" spans="1:40">
      <c r="F34" s="228" t="s">
        <v>34</v>
      </c>
      <c r="G34" s="98">
        <f>'Material Density '!I18</f>
        <v>5.186401816618532E-2</v>
      </c>
      <c r="H34" s="135">
        <f t="shared" si="2"/>
        <v>7096.8427781521295</v>
      </c>
      <c r="I34" s="143">
        <f>'Material Density '!P18</f>
        <v>1</v>
      </c>
      <c r="J34" s="137">
        <f>H34*I34</f>
        <v>7096.8427781521295</v>
      </c>
      <c r="K34" s="138" t="s">
        <v>82</v>
      </c>
      <c r="L34" s="225">
        <f>$E$8/J34</f>
        <v>1.070898741535723</v>
      </c>
      <c r="M34" s="147">
        <f t="shared" si="1"/>
        <v>0.05</v>
      </c>
      <c r="N34" s="150" t="s">
        <v>82</v>
      </c>
      <c r="O34" s="156">
        <f>L34-(L34*M34)</f>
        <v>1.0173538044589368</v>
      </c>
      <c r="P34" s="195">
        <f>(1/2.6)*(1/$O$34)*$E$8</f>
        <v>2873.2156996567328</v>
      </c>
      <c r="Q34" s="195">
        <f>(1.6/2.6)*(1/$O$34)*$E$8</f>
        <v>4597.1451194507736</v>
      </c>
      <c r="R34" s="240"/>
    </row>
    <row r="35" spans="1:40">
      <c r="F35" s="128"/>
      <c r="G35" s="129"/>
      <c r="H35" s="130"/>
      <c r="I35" s="112"/>
      <c r="J35" s="132"/>
      <c r="L35" s="133"/>
      <c r="M35" s="148"/>
      <c r="N35" s="151"/>
      <c r="O35" s="151"/>
      <c r="P35" s="196"/>
      <c r="Q35" s="160"/>
    </row>
    <row r="36" spans="1:40">
      <c r="F36" s="97" t="s">
        <v>0</v>
      </c>
      <c r="G36" s="104" t="s">
        <v>6</v>
      </c>
      <c r="H36" s="98"/>
      <c r="I36" s="97" t="s">
        <v>13</v>
      </c>
      <c r="J36" s="98"/>
      <c r="K36" s="98" t="s">
        <v>69</v>
      </c>
      <c r="L36" s="120" t="s">
        <v>69</v>
      </c>
      <c r="M36" s="146" t="s">
        <v>70</v>
      </c>
      <c r="N36" s="104" t="s">
        <v>88</v>
      </c>
      <c r="O36" s="104"/>
      <c r="P36" s="177" t="s">
        <v>72</v>
      </c>
      <c r="Q36" s="178"/>
    </row>
    <row r="37" spans="1:40" ht="14.25">
      <c r="F37" s="98"/>
      <c r="G37" s="105" t="s">
        <v>16</v>
      </c>
      <c r="H37" s="105" t="s">
        <v>73</v>
      </c>
      <c r="I37" s="131" t="s">
        <v>18</v>
      </c>
      <c r="J37" s="134" t="s">
        <v>74</v>
      </c>
      <c r="K37" s="105" t="s">
        <v>75</v>
      </c>
      <c r="L37" s="119" t="s">
        <v>76</v>
      </c>
      <c r="M37" s="153">
        <v>0.05</v>
      </c>
      <c r="N37" s="149" t="s">
        <v>77</v>
      </c>
      <c r="O37" s="155" t="s">
        <v>78</v>
      </c>
      <c r="P37" s="158" t="s">
        <v>79</v>
      </c>
      <c r="Q37" s="158" t="s">
        <v>80</v>
      </c>
    </row>
    <row r="38" spans="1:40">
      <c r="F38" s="100" t="str">
        <f>'Material Density '!B21</f>
        <v>S-700</v>
      </c>
      <c r="G38" s="98">
        <f>'Material Density '!I21</f>
        <v>7.077794190054161E-2</v>
      </c>
      <c r="H38" s="135">
        <f t="shared" si="2"/>
        <v>9684.9404189979032</v>
      </c>
      <c r="I38" s="143">
        <f>'Material Density '!P21</f>
        <v>0.85816028831302549</v>
      </c>
      <c r="J38" s="137">
        <f t="shared" si="0"/>
        <v>8311.2312622617137</v>
      </c>
      <c r="K38" s="98"/>
      <c r="L38" s="179">
        <f t="shared" ref="L38:L43" si="7">$E$8/J38</f>
        <v>0.91442528311164228</v>
      </c>
      <c r="M38" s="147">
        <f t="shared" si="1"/>
        <v>0.05</v>
      </c>
      <c r="N38" s="150" t="str">
        <f>O17</f>
        <v>****</v>
      </c>
      <c r="O38" s="156">
        <f t="shared" ref="O38:O43" si="8">L38-(L38*M38)</f>
        <v>0.8687040189560602</v>
      </c>
      <c r="P38" s="195">
        <f t="shared" ref="P38:P43" si="9">(1/O38)*$E$8</f>
        <v>8748.6644865912767</v>
      </c>
      <c r="Q38" s="159"/>
    </row>
    <row r="39" spans="1:40">
      <c r="F39" s="100" t="str">
        <f>'Material Density '!B22</f>
        <v>S-710</v>
      </c>
      <c r="G39" s="98">
        <f>'Material Density '!I22</f>
        <v>7.077794190054161E-2</v>
      </c>
      <c r="H39" s="135">
        <f t="shared" si="2"/>
        <v>9684.9404189979032</v>
      </c>
      <c r="I39" s="143">
        <f>'Material Density '!P22</f>
        <v>0.85816028831302549</v>
      </c>
      <c r="J39" s="137">
        <f t="shared" si="0"/>
        <v>8311.2312622617137</v>
      </c>
      <c r="K39" s="98"/>
      <c r="L39" s="179">
        <f t="shared" si="7"/>
        <v>0.91442528311164228</v>
      </c>
      <c r="M39" s="147">
        <f t="shared" si="1"/>
        <v>0.05</v>
      </c>
      <c r="N39" s="150" t="str">
        <f>O18</f>
        <v>****</v>
      </c>
      <c r="O39" s="156">
        <f t="shared" si="8"/>
        <v>0.8687040189560602</v>
      </c>
      <c r="P39" s="195">
        <f t="shared" si="9"/>
        <v>8748.6644865912767</v>
      </c>
      <c r="Q39" s="159"/>
    </row>
    <row r="40" spans="1:40" ht="12" customHeight="1">
      <c r="F40" s="100" t="str">
        <f>'Material Density '!B23</f>
        <v>S-720</v>
      </c>
      <c r="G40" s="98">
        <f>'Material Density '!I23</f>
        <v>7.3813906832161214E-2</v>
      </c>
      <c r="H40" s="135">
        <f t="shared" si="2"/>
        <v>10100.368427885485</v>
      </c>
      <c r="I40" s="143">
        <f>'Material Density '!P23</f>
        <v>0.85084515416631279</v>
      </c>
      <c r="J40" s="137">
        <f t="shared" si="0"/>
        <v>8593.8495321607843</v>
      </c>
      <c r="K40" s="98"/>
      <c r="L40" s="179">
        <f t="shared" si="7"/>
        <v>0.88435339384969458</v>
      </c>
      <c r="M40" s="147">
        <f t="shared" si="1"/>
        <v>0.05</v>
      </c>
      <c r="N40" s="150" t="str">
        <f>O19</f>
        <v>****</v>
      </c>
      <c r="O40" s="156">
        <f t="shared" si="8"/>
        <v>0.84013572415720983</v>
      </c>
      <c r="P40" s="195">
        <f t="shared" si="9"/>
        <v>9046.1574022745099</v>
      </c>
      <c r="Q40" s="159"/>
    </row>
    <row r="41" spans="1:40" ht="12" customHeight="1">
      <c r="F41" s="100" t="s">
        <v>39</v>
      </c>
      <c r="G41" s="98">
        <f>'Material Density '!I24</f>
        <v>5.8762685832286138E-2</v>
      </c>
      <c r="H41" s="135">
        <f t="shared" si="2"/>
        <v>8040.825939043425</v>
      </c>
      <c r="I41" s="143">
        <f>'Material Density '!P24</f>
        <v>0.76918935548377176</v>
      </c>
      <c r="J41" s="137">
        <f t="shared" si="0"/>
        <v>6184.9177216100061</v>
      </c>
      <c r="K41" s="98"/>
      <c r="L41" s="179">
        <f t="shared" si="7"/>
        <v>1.2287956513060341</v>
      </c>
      <c r="M41" s="147">
        <f t="shared" si="1"/>
        <v>0.05</v>
      </c>
      <c r="N41" s="150" t="str">
        <f>O20</f>
        <v>*****</v>
      </c>
      <c r="O41" s="156">
        <f t="shared" si="8"/>
        <v>1.1673558687407324</v>
      </c>
      <c r="P41" s="195">
        <f t="shared" si="9"/>
        <v>6510.4397069579009</v>
      </c>
      <c r="Q41" s="159"/>
    </row>
    <row r="42" spans="1:40">
      <c r="F42" s="100" t="str">
        <f>'Material Density '!B25</f>
        <v>S-667/687</v>
      </c>
      <c r="G42" s="98">
        <f>'Material Density '!I25</f>
        <v>6.3658810820344372E-2</v>
      </c>
      <c r="H42" s="135">
        <f t="shared" si="2"/>
        <v>8710.7900199423075</v>
      </c>
      <c r="I42" s="143">
        <f>'Material Density '!P25</f>
        <v>0.74731583656427092</v>
      </c>
      <c r="J42" s="137">
        <f t="shared" si="0"/>
        <v>6509.7113308888875</v>
      </c>
      <c r="K42" s="98"/>
      <c r="L42" s="179">
        <f t="shared" si="7"/>
        <v>1.1674864849901472</v>
      </c>
      <c r="M42" s="147">
        <f t="shared" si="1"/>
        <v>0.05</v>
      </c>
      <c r="N42" s="150" t="str">
        <f>O20</f>
        <v>*****</v>
      </c>
      <c r="O42" s="156">
        <f t="shared" si="8"/>
        <v>1.1091121607406398</v>
      </c>
      <c r="P42" s="195">
        <f t="shared" si="9"/>
        <v>6852.3277167251454</v>
      </c>
      <c r="Q42" s="159"/>
    </row>
    <row r="43" spans="1:40">
      <c r="F43" s="100" t="str">
        <f>'Material Density '!B26</f>
        <v>S-750</v>
      </c>
      <c r="G43" s="98">
        <f>'Material Density '!I26</f>
        <v>7.2063978482770782E-2</v>
      </c>
      <c r="H43" s="135">
        <f t="shared" si="2"/>
        <v>9860.9159749563332</v>
      </c>
      <c r="I43" s="143">
        <f>'Material Density '!P26</f>
        <v>0.87667278929414849</v>
      </c>
      <c r="J43" s="137">
        <f t="shared" si="0"/>
        <v>8644.7967127601969</v>
      </c>
      <c r="K43" s="98"/>
      <c r="L43" s="179">
        <f t="shared" si="7"/>
        <v>0.87914155214106782</v>
      </c>
      <c r="M43" s="147">
        <f t="shared" si="1"/>
        <v>0.05</v>
      </c>
      <c r="N43" s="150" t="str">
        <f>O21</f>
        <v>****</v>
      </c>
      <c r="O43" s="156">
        <f t="shared" si="8"/>
        <v>0.83518447453401445</v>
      </c>
      <c r="P43" s="195">
        <f t="shared" si="9"/>
        <v>9099.7860134317852</v>
      </c>
      <c r="Q43" s="159"/>
    </row>
    <row r="46" spans="1:40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67"/>
      <c r="P64" s="167"/>
      <c r="Q64" s="167"/>
      <c r="R64" s="167"/>
      <c r="S64" s="167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67"/>
      <c r="P65" s="167"/>
      <c r="Q65" s="167"/>
      <c r="R65" s="167"/>
      <c r="S65" s="167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>
      <c r="A66" s="5"/>
      <c r="B66" s="8"/>
      <c r="C66" s="8"/>
      <c r="D66" s="19"/>
      <c r="E66" s="19"/>
      <c r="F66" s="19"/>
      <c r="G66" s="19"/>
      <c r="H66" s="21"/>
      <c r="I66" s="21"/>
      <c r="J66" s="24"/>
      <c r="K66" s="24"/>
      <c r="L66" s="24"/>
      <c r="M66" s="24"/>
      <c r="N66" s="24"/>
      <c r="O66" s="173"/>
      <c r="P66" s="168"/>
      <c r="Q66" s="168"/>
      <c r="R66" s="168"/>
      <c r="S66" s="167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>
      <c r="A67" s="5"/>
      <c r="B67" s="8"/>
      <c r="C67" s="8"/>
      <c r="D67" s="19"/>
      <c r="E67" s="19"/>
      <c r="F67" s="19"/>
      <c r="G67" s="19"/>
      <c r="H67" s="21"/>
      <c r="I67" s="21"/>
      <c r="J67" s="51"/>
      <c r="K67" s="51"/>
      <c r="L67" s="163"/>
      <c r="M67" s="24"/>
      <c r="N67" s="24"/>
      <c r="O67" s="173"/>
      <c r="P67" s="168"/>
      <c r="Q67" s="168"/>
      <c r="R67" s="174"/>
      <c r="S67" s="167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>
      <c r="A68" s="5"/>
      <c r="B68" s="8"/>
      <c r="C68" s="8"/>
      <c r="D68" s="19"/>
      <c r="E68" s="19"/>
      <c r="F68" s="19"/>
      <c r="G68" s="19"/>
      <c r="H68" s="21"/>
      <c r="I68" s="21"/>
      <c r="J68" s="5"/>
      <c r="K68" s="5"/>
      <c r="L68" s="5"/>
      <c r="M68" s="5"/>
      <c r="N68" s="5"/>
      <c r="O68" s="167"/>
      <c r="P68" s="167"/>
      <c r="Q68" s="167"/>
      <c r="R68" s="167"/>
      <c r="S68" s="167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167"/>
      <c r="P69" s="167"/>
      <c r="Q69" s="167"/>
      <c r="R69" s="167"/>
      <c r="S69" s="167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>
      <c r="A70" s="5"/>
      <c r="B70" s="5"/>
      <c r="C70" s="5"/>
      <c r="D70" s="5"/>
      <c r="E70" s="5"/>
      <c r="F70" s="5"/>
      <c r="G70" s="5"/>
      <c r="H70" s="5"/>
      <c r="I70" s="5"/>
      <c r="J70" s="164"/>
      <c r="K70" s="164"/>
      <c r="L70" s="164"/>
      <c r="M70" s="164"/>
      <c r="N70" s="164"/>
      <c r="O70" s="171"/>
      <c r="P70" s="171"/>
      <c r="Q70" s="171"/>
      <c r="R70" s="171"/>
      <c r="S70" s="167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>
      <c r="A71" s="5"/>
      <c r="B71" s="5"/>
      <c r="C71" s="41"/>
      <c r="D71" s="5"/>
      <c r="E71" s="5"/>
      <c r="F71" s="5"/>
      <c r="G71" s="5"/>
      <c r="H71" s="5"/>
      <c r="I71" s="5"/>
      <c r="J71" s="46"/>
      <c r="K71" s="46"/>
      <c r="L71" s="46"/>
      <c r="M71" s="46"/>
      <c r="N71" s="46"/>
      <c r="O71" s="46"/>
      <c r="P71" s="46"/>
      <c r="Q71" s="46"/>
      <c r="R71" s="46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>
      <c r="A72" s="5"/>
      <c r="B72" s="5"/>
      <c r="C72" s="5"/>
      <c r="D72" s="5"/>
      <c r="E72" s="5"/>
      <c r="F72" s="5"/>
      <c r="G72" s="5"/>
      <c r="H72" s="5"/>
      <c r="I72" s="5"/>
      <c r="J72" s="46"/>
      <c r="K72" s="46"/>
      <c r="L72" s="46"/>
      <c r="M72" s="46"/>
      <c r="N72" s="46"/>
      <c r="O72" s="46"/>
      <c r="P72" s="46"/>
      <c r="Q72" s="46"/>
      <c r="R72" s="46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>
      <c r="A73" s="5"/>
      <c r="B73" s="5"/>
      <c r="C73" s="5"/>
      <c r="D73" s="5"/>
      <c r="E73" s="5"/>
      <c r="F73" s="5"/>
      <c r="G73" s="5"/>
      <c r="H73" s="5"/>
      <c r="I73" s="5"/>
      <c r="J73" s="46"/>
      <c r="K73" s="46"/>
      <c r="L73" s="46"/>
      <c r="M73" s="46"/>
      <c r="N73" s="46"/>
      <c r="O73" s="46"/>
      <c r="P73" s="46"/>
      <c r="Q73" s="46"/>
      <c r="R73" s="46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>
      <c r="A74" s="5"/>
      <c r="B74" s="5"/>
      <c r="C74" s="5"/>
      <c r="D74" s="5"/>
      <c r="E74" s="5"/>
      <c r="F74" s="5"/>
      <c r="G74" s="5"/>
      <c r="H74" s="5"/>
      <c r="I74" s="5"/>
      <c r="J74" s="46"/>
      <c r="K74" s="46"/>
      <c r="L74" s="46"/>
      <c r="M74" s="46"/>
      <c r="N74" s="46"/>
      <c r="O74" s="46"/>
      <c r="P74" s="46"/>
      <c r="Q74" s="46"/>
      <c r="R74" s="46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>
      <c r="A75" s="5"/>
      <c r="B75" s="5"/>
      <c r="C75" s="5"/>
      <c r="D75" s="5"/>
      <c r="E75" s="5"/>
      <c r="F75" s="5"/>
      <c r="G75" s="5"/>
      <c r="H75" s="5"/>
      <c r="I75" s="5"/>
      <c r="J75" s="46"/>
      <c r="K75" s="46"/>
      <c r="L75" s="46"/>
      <c r="M75" s="46"/>
      <c r="N75" s="46"/>
      <c r="O75" s="46"/>
      <c r="P75" s="46"/>
      <c r="Q75" s="46"/>
      <c r="R75" s="46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>
      <c r="A76" s="5"/>
      <c r="B76" s="5"/>
      <c r="C76" s="5"/>
      <c r="D76" s="5"/>
      <c r="E76" s="5"/>
      <c r="F76" s="5"/>
      <c r="G76" s="5"/>
      <c r="H76" s="5"/>
      <c r="I76" s="5"/>
      <c r="J76" s="46"/>
      <c r="K76" s="46"/>
      <c r="L76" s="46"/>
      <c r="M76" s="46"/>
      <c r="N76" s="46"/>
      <c r="O76" s="46"/>
      <c r="P76" s="46"/>
      <c r="Q76" s="46"/>
      <c r="R76" s="46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>
      <c r="A77" s="5"/>
      <c r="B77" s="5"/>
      <c r="C77" s="5"/>
      <c r="D77" s="5"/>
      <c r="E77" s="5"/>
      <c r="F77" s="5"/>
      <c r="G77" s="5"/>
      <c r="H77" s="5"/>
      <c r="I77" s="5"/>
      <c r="J77" s="46"/>
      <c r="K77" s="46"/>
      <c r="L77" s="46"/>
      <c r="M77" s="46"/>
      <c r="N77" s="46"/>
      <c r="O77" s="46"/>
      <c r="P77" s="46"/>
      <c r="Q77" s="46"/>
      <c r="R77" s="46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>
      <c r="A78" s="5"/>
      <c r="B78" s="5"/>
      <c r="C78" s="5"/>
      <c r="D78" s="5"/>
      <c r="E78" s="5"/>
      <c r="F78" s="5"/>
      <c r="G78" s="5"/>
      <c r="H78" s="5"/>
      <c r="I78" s="5"/>
      <c r="J78" s="46"/>
      <c r="K78" s="46"/>
      <c r="L78" s="46"/>
      <c r="M78" s="46"/>
      <c r="N78" s="46"/>
      <c r="O78" s="46"/>
      <c r="P78" s="46"/>
      <c r="Q78" s="46"/>
      <c r="R78" s="46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>
      <c r="A79" s="5"/>
      <c r="B79" s="5"/>
      <c r="C79" s="5"/>
      <c r="D79" s="5"/>
      <c r="E79" s="5"/>
      <c r="F79" s="5"/>
      <c r="G79" s="5"/>
      <c r="H79" s="5"/>
      <c r="I79" s="5"/>
      <c r="J79" s="46"/>
      <c r="K79" s="46"/>
      <c r="L79" s="46"/>
      <c r="M79" s="46"/>
      <c r="N79" s="46"/>
      <c r="O79" s="46"/>
      <c r="P79" s="46"/>
      <c r="Q79" s="46"/>
      <c r="R79" s="46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>
      <c r="A80" s="5"/>
      <c r="B80" s="5"/>
      <c r="C80" s="5"/>
      <c r="D80" s="5"/>
      <c r="E80" s="5"/>
      <c r="F80" s="5"/>
      <c r="G80" s="5"/>
      <c r="H80" s="5"/>
      <c r="I80" s="5"/>
      <c r="J80" s="46"/>
      <c r="K80" s="46"/>
      <c r="L80" s="46"/>
      <c r="M80" s="46"/>
      <c r="N80" s="46"/>
      <c r="O80" s="46"/>
      <c r="P80" s="46"/>
      <c r="Q80" s="46"/>
      <c r="R80" s="46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>
      <c r="A81" s="5"/>
      <c r="B81" s="5"/>
      <c r="C81" s="5"/>
      <c r="D81" s="5"/>
      <c r="E81" s="5"/>
      <c r="F81" s="5"/>
      <c r="G81" s="5"/>
      <c r="H81" s="5"/>
      <c r="I81" s="5"/>
      <c r="J81" s="46"/>
      <c r="K81" s="46"/>
      <c r="L81" s="46"/>
      <c r="M81" s="46"/>
      <c r="N81" s="46"/>
      <c r="O81" s="46"/>
      <c r="P81" s="46"/>
      <c r="Q81" s="46"/>
      <c r="R81" s="46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>
      <c r="A82" s="5"/>
      <c r="B82" s="5"/>
      <c r="C82" s="5"/>
      <c r="D82" s="5"/>
      <c r="E82" s="5"/>
      <c r="F82" s="5"/>
      <c r="G82" s="5"/>
      <c r="H82" s="5"/>
      <c r="I82" s="5"/>
      <c r="J82" s="46"/>
      <c r="K82" s="46"/>
      <c r="L82" s="46"/>
      <c r="M82" s="46"/>
      <c r="N82" s="46"/>
      <c r="O82" s="46"/>
      <c r="P82" s="46"/>
      <c r="Q82" s="46"/>
      <c r="R82" s="46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>
      <c r="A83" s="5"/>
      <c r="B83" s="5"/>
      <c r="C83" s="5"/>
      <c r="D83" s="5"/>
      <c r="E83" s="5"/>
      <c r="F83" s="5"/>
      <c r="G83" s="5"/>
      <c r="H83" s="5"/>
      <c r="I83" s="5"/>
      <c r="J83" s="46"/>
      <c r="K83" s="46"/>
      <c r="L83" s="46"/>
      <c r="M83" s="46"/>
      <c r="N83" s="46"/>
      <c r="O83" s="46"/>
      <c r="P83" s="46"/>
      <c r="Q83" s="46"/>
      <c r="R83" s="46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>
      <c r="A84" s="5"/>
      <c r="B84" s="5"/>
      <c r="C84" s="5"/>
      <c r="D84" s="5"/>
      <c r="E84" s="5"/>
      <c r="F84" s="5"/>
      <c r="G84" s="5"/>
      <c r="H84" s="5"/>
      <c r="I84" s="5"/>
      <c r="J84" s="46"/>
      <c r="K84" s="46"/>
      <c r="L84" s="46"/>
      <c r="M84" s="46"/>
      <c r="N84" s="46"/>
      <c r="O84" s="46"/>
      <c r="P84" s="46"/>
      <c r="Q84" s="46"/>
      <c r="R84" s="46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>
      <c r="A85" s="5"/>
      <c r="B85" s="5"/>
      <c r="C85" s="5"/>
      <c r="D85" s="5"/>
      <c r="E85" s="5"/>
      <c r="F85" s="5"/>
      <c r="G85" s="5"/>
      <c r="H85" s="5"/>
      <c r="I85" s="5"/>
      <c r="J85" s="46"/>
      <c r="K85" s="46"/>
      <c r="L85" s="46"/>
      <c r="M85" s="46"/>
      <c r="N85" s="46"/>
      <c r="O85" s="46"/>
      <c r="P85" s="46"/>
      <c r="Q85" s="46"/>
      <c r="R85" s="46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>
      <c r="A86" s="5"/>
      <c r="B86" s="5"/>
      <c r="C86" s="5"/>
      <c r="D86" s="5"/>
      <c r="E86" s="5"/>
      <c r="F86" s="5"/>
      <c r="G86" s="5"/>
      <c r="H86" s="5"/>
      <c r="I86" s="5"/>
      <c r="J86" s="46"/>
      <c r="K86" s="46"/>
      <c r="L86" s="46"/>
      <c r="M86" s="46"/>
      <c r="N86" s="46"/>
      <c r="O86" s="46"/>
      <c r="P86" s="46"/>
      <c r="Q86" s="46"/>
      <c r="R86" s="46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>
      <c r="A87" s="5"/>
      <c r="B87" s="5"/>
      <c r="C87" s="5"/>
      <c r="D87" s="5"/>
      <c r="E87" s="5"/>
      <c r="F87" s="5"/>
      <c r="G87" s="5"/>
      <c r="H87" s="5"/>
      <c r="I87" s="5"/>
      <c r="J87" s="46"/>
      <c r="K87" s="46"/>
      <c r="L87" s="46"/>
      <c r="M87" s="46"/>
      <c r="N87" s="46"/>
      <c r="O87" s="46"/>
      <c r="P87" s="46"/>
      <c r="Q87" s="46"/>
      <c r="R87" s="46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>
      <c r="A88" s="5"/>
      <c r="B88" s="5"/>
      <c r="C88" s="5"/>
      <c r="D88" s="5"/>
      <c r="E88" s="5"/>
      <c r="F88" s="5"/>
      <c r="G88" s="5"/>
      <c r="H88" s="5"/>
      <c r="I88" s="5"/>
      <c r="J88" s="46"/>
      <c r="K88" s="46"/>
      <c r="L88" s="46"/>
      <c r="M88" s="46"/>
      <c r="N88" s="46"/>
      <c r="O88" s="46"/>
      <c r="P88" s="46"/>
      <c r="Q88" s="46"/>
      <c r="R88" s="46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>
      <c r="A89" s="5"/>
      <c r="B89" s="5"/>
      <c r="C89" s="5"/>
      <c r="D89" s="5"/>
      <c r="E89" s="5"/>
      <c r="F89" s="5"/>
      <c r="G89" s="5"/>
      <c r="H89" s="5"/>
      <c r="I89" s="5"/>
      <c r="J89" s="46"/>
      <c r="K89" s="46"/>
      <c r="L89" s="46"/>
      <c r="M89" s="46"/>
      <c r="N89" s="46"/>
      <c r="O89" s="46"/>
      <c r="P89" s="46"/>
      <c r="Q89" s="46"/>
      <c r="R89" s="46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>
      <c r="A90" s="5"/>
      <c r="B90" s="5"/>
      <c r="C90" s="5"/>
      <c r="D90" s="5"/>
      <c r="E90" s="5"/>
      <c r="F90" s="5"/>
      <c r="G90" s="5"/>
      <c r="H90" s="5"/>
      <c r="I90" s="5"/>
      <c r="J90" s="46"/>
      <c r="K90" s="46"/>
      <c r="L90" s="46"/>
      <c r="M90" s="46"/>
      <c r="N90" s="46"/>
      <c r="O90" s="46"/>
      <c r="P90" s="46"/>
      <c r="Q90" s="46"/>
      <c r="R90" s="46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>
      <c r="A91" s="5"/>
      <c r="B91" s="5"/>
      <c r="C91" s="5"/>
      <c r="D91" s="5"/>
      <c r="E91" s="5"/>
      <c r="F91" s="5"/>
      <c r="G91" s="5"/>
      <c r="H91" s="5"/>
      <c r="I91" s="5"/>
      <c r="J91" s="46"/>
      <c r="K91" s="46"/>
      <c r="L91" s="46"/>
      <c r="M91" s="46"/>
      <c r="N91" s="46"/>
      <c r="O91" s="46"/>
      <c r="P91" s="46"/>
      <c r="Q91" s="46"/>
      <c r="R91" s="46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>
      <c r="A92" s="5"/>
      <c r="B92" s="5"/>
      <c r="C92" s="5"/>
      <c r="D92" s="5"/>
      <c r="E92" s="5"/>
      <c r="F92" s="5"/>
      <c r="G92" s="5"/>
      <c r="H92" s="5"/>
      <c r="I92" s="5"/>
      <c r="J92" s="46"/>
      <c r="K92" s="46"/>
      <c r="L92" s="46"/>
      <c r="M92" s="46"/>
      <c r="N92" s="46"/>
      <c r="O92" s="46"/>
      <c r="P92" s="46"/>
      <c r="Q92" s="46"/>
      <c r="R92" s="46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>
      <c r="A93" s="5"/>
      <c r="B93" s="5"/>
      <c r="C93" s="5"/>
      <c r="D93" s="5"/>
      <c r="E93" s="5"/>
      <c r="F93" s="5"/>
      <c r="G93" s="5"/>
      <c r="H93" s="5"/>
      <c r="I93" s="5"/>
      <c r="J93" s="46"/>
      <c r="K93" s="46"/>
      <c r="L93" s="46"/>
      <c r="M93" s="46"/>
      <c r="N93" s="46"/>
      <c r="O93" s="46"/>
      <c r="P93" s="46"/>
      <c r="Q93" s="46"/>
      <c r="R93" s="46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>
      <c r="A94" s="5"/>
      <c r="B94" s="5"/>
      <c r="C94" s="5"/>
      <c r="D94" s="5"/>
      <c r="E94" s="5"/>
      <c r="F94" s="5"/>
      <c r="G94" s="5"/>
      <c r="H94" s="5"/>
      <c r="I94" s="5"/>
      <c r="J94" s="46"/>
      <c r="K94" s="46"/>
      <c r="L94" s="46"/>
      <c r="M94" s="46"/>
      <c r="N94" s="46"/>
      <c r="O94" s="46"/>
      <c r="P94" s="46"/>
      <c r="Q94" s="46"/>
      <c r="R94" s="46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>
      <c r="A95" s="5"/>
      <c r="B95" s="5"/>
      <c r="C95" s="5"/>
      <c r="D95" s="5"/>
      <c r="E95" s="5"/>
      <c r="F95" s="5"/>
      <c r="G95" s="5"/>
      <c r="H95" s="5"/>
      <c r="I95" s="5"/>
      <c r="J95" s="46"/>
      <c r="K95" s="46"/>
      <c r="L95" s="46"/>
      <c r="M95" s="46"/>
      <c r="N95" s="46"/>
      <c r="O95" s="46"/>
      <c r="P95" s="46"/>
      <c r="Q95" s="46"/>
      <c r="R95" s="46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>
      <c r="A96" s="5"/>
      <c r="B96" s="5"/>
      <c r="C96" s="5"/>
      <c r="D96" s="5"/>
      <c r="E96" s="5"/>
      <c r="F96" s="5"/>
      <c r="G96" s="5"/>
      <c r="H96" s="5"/>
      <c r="I96" s="5"/>
      <c r="J96" s="46"/>
      <c r="K96" s="46"/>
      <c r="L96" s="46"/>
      <c r="M96" s="46"/>
      <c r="N96" s="46"/>
      <c r="O96" s="46"/>
      <c r="P96" s="46"/>
      <c r="Q96" s="46"/>
      <c r="R96" s="46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>
      <c r="A97" s="5"/>
      <c r="B97" s="5"/>
      <c r="C97" s="5"/>
      <c r="D97" s="5"/>
      <c r="E97" s="5"/>
      <c r="F97" s="5"/>
      <c r="G97" s="5"/>
      <c r="H97" s="5"/>
      <c r="I97" s="5"/>
      <c r="J97" s="46"/>
      <c r="K97" s="46"/>
      <c r="L97" s="46"/>
      <c r="M97" s="46"/>
      <c r="N97" s="46"/>
      <c r="O97" s="46"/>
      <c r="P97" s="46"/>
      <c r="Q97" s="46"/>
      <c r="R97" s="46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>
      <c r="A98" s="5"/>
      <c r="B98" s="5"/>
      <c r="C98" s="5"/>
      <c r="D98" s="5"/>
      <c r="E98" s="5"/>
      <c r="F98" s="5"/>
      <c r="G98" s="5"/>
      <c r="H98" s="5"/>
      <c r="I98" s="5"/>
      <c r="J98" s="46"/>
      <c r="K98" s="46"/>
      <c r="L98" s="46"/>
      <c r="M98" s="46"/>
      <c r="N98" s="46"/>
      <c r="O98" s="46"/>
      <c r="P98" s="46"/>
      <c r="Q98" s="46"/>
      <c r="R98" s="46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>
      <c r="A99" s="5"/>
      <c r="B99" s="5"/>
      <c r="C99" s="5"/>
      <c r="D99" s="5"/>
      <c r="E99" s="5"/>
      <c r="F99" s="5"/>
      <c r="G99" s="5"/>
      <c r="H99" s="5"/>
      <c r="I99" s="5"/>
      <c r="J99" s="46"/>
      <c r="K99" s="46"/>
      <c r="L99" s="46"/>
      <c r="M99" s="46"/>
      <c r="N99" s="46"/>
      <c r="O99" s="46"/>
      <c r="P99" s="46"/>
      <c r="Q99" s="46"/>
      <c r="R99" s="46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>
      <c r="A100" s="5"/>
      <c r="B100" s="5"/>
      <c r="C100" s="5"/>
      <c r="D100" s="5"/>
      <c r="E100" s="5"/>
      <c r="F100" s="5"/>
      <c r="G100" s="5"/>
      <c r="H100" s="5"/>
      <c r="I100" s="5"/>
      <c r="J100" s="46"/>
      <c r="K100" s="46"/>
      <c r="L100" s="46"/>
      <c r="M100" s="46"/>
      <c r="N100" s="46"/>
      <c r="O100" s="46"/>
      <c r="P100" s="46"/>
      <c r="Q100" s="46"/>
      <c r="R100" s="46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>
      <c r="A101" s="5"/>
      <c r="B101" s="41"/>
      <c r="C101" s="5"/>
      <c r="D101" s="5"/>
      <c r="E101" s="5"/>
      <c r="F101" s="5"/>
      <c r="G101" s="5"/>
      <c r="H101" s="5"/>
      <c r="I101" s="5"/>
      <c r="J101" s="46"/>
      <c r="K101" s="46"/>
      <c r="L101" s="46"/>
      <c r="M101" s="46"/>
      <c r="N101" s="46"/>
      <c r="O101" s="46"/>
      <c r="P101" s="46"/>
      <c r="Q101" s="46"/>
      <c r="R101" s="46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>
      <c r="A102" s="5"/>
      <c r="B102" s="41"/>
      <c r="C102" s="5"/>
      <c r="D102" s="5"/>
      <c r="E102" s="5"/>
      <c r="F102" s="5"/>
      <c r="G102" s="5"/>
      <c r="H102" s="5"/>
      <c r="I102" s="5"/>
      <c r="J102" s="46"/>
      <c r="K102" s="46"/>
      <c r="L102" s="46"/>
      <c r="M102" s="46"/>
      <c r="N102" s="46"/>
      <c r="O102" s="46"/>
      <c r="P102" s="46"/>
      <c r="Q102" s="46"/>
      <c r="R102" s="46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>
      <c r="A103" s="5"/>
      <c r="B103" s="41"/>
      <c r="C103" s="5"/>
      <c r="D103" s="5"/>
      <c r="E103" s="5"/>
      <c r="F103" s="5"/>
      <c r="G103" s="5"/>
      <c r="H103" s="5"/>
      <c r="I103" s="5"/>
      <c r="J103" s="46"/>
      <c r="K103" s="46"/>
      <c r="L103" s="46"/>
      <c r="M103" s="46"/>
      <c r="N103" s="46"/>
      <c r="O103" s="46"/>
      <c r="P103" s="46"/>
      <c r="Q103" s="46"/>
      <c r="R103" s="46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>
      <c r="A104" s="5"/>
      <c r="B104" s="41"/>
      <c r="C104" s="5"/>
      <c r="D104" s="5"/>
      <c r="E104" s="5"/>
      <c r="F104" s="5"/>
      <c r="G104" s="5"/>
      <c r="H104" s="5"/>
      <c r="I104" s="5"/>
      <c r="J104" s="46"/>
      <c r="K104" s="46"/>
      <c r="L104" s="46"/>
      <c r="M104" s="46"/>
      <c r="N104" s="46"/>
      <c r="O104" s="46"/>
      <c r="P104" s="46"/>
      <c r="Q104" s="46"/>
      <c r="R104" s="46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>
      <c r="A105" s="5"/>
      <c r="B105" s="41"/>
      <c r="C105" s="5"/>
      <c r="D105" s="5"/>
      <c r="E105" s="5"/>
      <c r="F105" s="5"/>
      <c r="G105" s="5"/>
      <c r="H105" s="5"/>
      <c r="I105" s="5"/>
      <c r="J105" s="46"/>
      <c r="K105" s="46"/>
      <c r="L105" s="46"/>
      <c r="M105" s="46"/>
      <c r="N105" s="46"/>
      <c r="O105" s="46"/>
      <c r="P105" s="46"/>
      <c r="Q105" s="46"/>
      <c r="R105" s="46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>
      <c r="A106" s="5"/>
      <c r="B106" s="41"/>
      <c r="C106" s="5"/>
      <c r="D106" s="5"/>
      <c r="E106" s="5"/>
      <c r="F106" s="5"/>
      <c r="G106" s="5"/>
      <c r="H106" s="5"/>
      <c r="I106" s="5"/>
      <c r="J106" s="46"/>
      <c r="K106" s="46"/>
      <c r="L106" s="46"/>
      <c r="M106" s="46"/>
      <c r="N106" s="46"/>
      <c r="O106" s="46"/>
      <c r="P106" s="46"/>
      <c r="Q106" s="46"/>
      <c r="R106" s="46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>
      <c r="A107" s="5"/>
      <c r="B107" s="41"/>
      <c r="C107" s="5"/>
      <c r="D107" s="5"/>
      <c r="E107" s="5"/>
      <c r="F107" s="5"/>
      <c r="G107" s="5"/>
      <c r="H107" s="5"/>
      <c r="I107" s="5"/>
      <c r="J107" s="46"/>
      <c r="K107" s="46"/>
      <c r="L107" s="46"/>
      <c r="M107" s="46"/>
      <c r="N107" s="46"/>
      <c r="O107" s="46"/>
      <c r="P107" s="46"/>
      <c r="Q107" s="46"/>
      <c r="R107" s="46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>
      <c r="A108" s="5"/>
      <c r="B108" s="41"/>
      <c r="C108" s="5"/>
      <c r="D108" s="5"/>
      <c r="E108" s="5"/>
      <c r="F108" s="5"/>
      <c r="G108" s="5"/>
      <c r="H108" s="5"/>
      <c r="I108" s="5"/>
      <c r="J108" s="46"/>
      <c r="K108" s="46"/>
      <c r="L108" s="46"/>
      <c r="M108" s="46"/>
      <c r="N108" s="46"/>
      <c r="O108" s="46"/>
      <c r="P108" s="46"/>
      <c r="Q108" s="46"/>
      <c r="R108" s="46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>
      <c r="A109" s="167"/>
      <c r="B109" s="41"/>
      <c r="C109" s="167"/>
      <c r="D109" s="167"/>
      <c r="E109" s="167"/>
      <c r="F109" s="167"/>
      <c r="G109" s="167"/>
      <c r="H109" s="167"/>
      <c r="I109" s="167"/>
      <c r="J109" s="71"/>
      <c r="K109" s="71"/>
      <c r="L109" s="71"/>
      <c r="M109" s="71"/>
      <c r="N109" s="71"/>
      <c r="O109" s="71"/>
      <c r="P109" s="71"/>
      <c r="Q109" s="71"/>
      <c r="R109" s="71"/>
      <c r="S109" s="167"/>
      <c r="T109" s="167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>
      <c r="A110" s="167"/>
      <c r="B110" s="41"/>
      <c r="C110" s="167"/>
      <c r="D110" s="167"/>
      <c r="E110" s="167"/>
      <c r="F110" s="167"/>
      <c r="G110" s="167"/>
      <c r="H110" s="167"/>
      <c r="I110" s="167"/>
      <c r="J110" s="71"/>
      <c r="K110" s="71"/>
      <c r="L110" s="71"/>
      <c r="M110" s="71"/>
      <c r="N110" s="71"/>
      <c r="O110" s="71"/>
      <c r="P110" s="71"/>
      <c r="Q110" s="71"/>
      <c r="R110" s="71"/>
      <c r="S110" s="167"/>
      <c r="T110" s="167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>
      <c r="A111" s="167"/>
      <c r="B111" s="41"/>
      <c r="C111" s="167"/>
      <c r="D111" s="167"/>
      <c r="E111" s="167"/>
      <c r="F111" s="167"/>
      <c r="G111" s="167"/>
      <c r="H111" s="167"/>
      <c r="I111" s="167"/>
      <c r="J111" s="71"/>
      <c r="K111" s="71"/>
      <c r="L111" s="71"/>
      <c r="M111" s="71"/>
      <c r="N111" s="71"/>
      <c r="O111" s="71"/>
      <c r="P111" s="71"/>
      <c r="Q111" s="71"/>
      <c r="R111" s="71"/>
      <c r="S111" s="167"/>
      <c r="T111" s="167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>
      <c r="A112" s="167"/>
      <c r="B112" s="167"/>
      <c r="C112" s="167"/>
      <c r="D112" s="167"/>
      <c r="E112" s="167"/>
      <c r="F112" s="167"/>
      <c r="G112" s="167"/>
      <c r="H112" s="167"/>
      <c r="I112" s="167"/>
      <c r="J112" s="71"/>
      <c r="K112" s="71"/>
      <c r="L112" s="71"/>
      <c r="M112" s="71"/>
      <c r="N112" s="71"/>
      <c r="O112" s="71"/>
      <c r="P112" s="71"/>
      <c r="Q112" s="71"/>
      <c r="R112" s="71"/>
      <c r="S112" s="167"/>
      <c r="T112" s="167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>
      <c r="A113" s="167"/>
      <c r="B113" s="167"/>
      <c r="C113" s="167"/>
      <c r="D113" s="167"/>
      <c r="E113" s="167"/>
      <c r="F113" s="167"/>
      <c r="G113" s="167"/>
      <c r="H113" s="167"/>
      <c r="I113" s="167"/>
      <c r="J113" s="71"/>
      <c r="K113" s="71"/>
      <c r="L113" s="71"/>
      <c r="M113" s="71"/>
      <c r="N113" s="71"/>
      <c r="O113" s="71"/>
      <c r="P113" s="71"/>
      <c r="Q113" s="71"/>
      <c r="R113" s="71"/>
      <c r="S113" s="167"/>
      <c r="T113" s="167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>
      <c r="A114" s="167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>
      <c r="A115" s="167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>
      <c r="A116" s="167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8"/>
      <c r="N116" s="168"/>
      <c r="O116" s="169"/>
      <c r="P116" s="167"/>
      <c r="Q116" s="167"/>
      <c r="R116" s="167"/>
      <c r="S116" s="167"/>
      <c r="T116" s="167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>
      <c r="A117" s="167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8"/>
      <c r="N117" s="168"/>
      <c r="O117" s="71"/>
      <c r="P117" s="167"/>
      <c r="Q117" s="167"/>
      <c r="R117" s="167"/>
      <c r="S117" s="167"/>
      <c r="T117" s="167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>
      <c r="A119" s="167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>
      <c r="A120" s="167"/>
      <c r="B120" s="167"/>
      <c r="C120" s="170"/>
      <c r="D120" s="170"/>
      <c r="E120" s="170"/>
      <c r="F120" s="170"/>
      <c r="G120" s="170"/>
      <c r="H120" s="170"/>
      <c r="I120" s="170"/>
      <c r="J120" s="171"/>
      <c r="K120" s="171"/>
      <c r="L120" s="171"/>
      <c r="M120" s="171"/>
      <c r="N120" s="171"/>
      <c r="O120" s="171"/>
      <c r="P120" s="171"/>
      <c r="Q120" s="171"/>
      <c r="R120" s="171"/>
      <c r="S120" s="167"/>
      <c r="T120" s="167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>
      <c r="A121" s="167"/>
      <c r="B121" s="167"/>
      <c r="C121" s="165"/>
      <c r="D121" s="165"/>
      <c r="E121" s="165"/>
      <c r="F121" s="165"/>
      <c r="G121" s="165"/>
      <c r="H121" s="166"/>
      <c r="I121" s="166"/>
      <c r="J121" s="71"/>
      <c r="K121" s="71"/>
      <c r="L121" s="71"/>
      <c r="M121" s="71"/>
      <c r="N121" s="71"/>
      <c r="O121" s="71"/>
      <c r="P121" s="71"/>
      <c r="Q121" s="71"/>
      <c r="R121" s="71"/>
      <c r="S121" s="167"/>
      <c r="T121" s="167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>
      <c r="A122" s="167"/>
      <c r="B122" s="167"/>
      <c r="C122" s="165"/>
      <c r="D122" s="165"/>
      <c r="E122" s="165"/>
      <c r="F122" s="165"/>
      <c r="G122" s="165"/>
      <c r="H122" s="166"/>
      <c r="I122" s="166"/>
      <c r="J122" s="71"/>
      <c r="K122" s="71"/>
      <c r="L122" s="71"/>
      <c r="M122" s="71"/>
      <c r="N122" s="71"/>
      <c r="O122" s="71"/>
      <c r="P122" s="71"/>
      <c r="Q122" s="71"/>
      <c r="R122" s="71"/>
      <c r="S122" s="167"/>
      <c r="T122" s="167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>
      <c r="A123" s="167"/>
      <c r="B123" s="167"/>
      <c r="C123" s="165"/>
      <c r="D123" s="165"/>
      <c r="E123" s="165"/>
      <c r="F123" s="165"/>
      <c r="G123" s="165"/>
      <c r="H123" s="166"/>
      <c r="I123" s="166"/>
      <c r="J123" s="71"/>
      <c r="K123" s="71"/>
      <c r="L123" s="71"/>
      <c r="M123" s="71"/>
      <c r="N123" s="71"/>
      <c r="O123" s="71"/>
      <c r="P123" s="71"/>
      <c r="Q123" s="71"/>
      <c r="R123" s="71"/>
      <c r="S123" s="167"/>
      <c r="T123" s="167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>
      <c r="A124" s="167"/>
      <c r="B124" s="167"/>
      <c r="C124" s="165"/>
      <c r="D124" s="165"/>
      <c r="E124" s="165"/>
      <c r="F124" s="165"/>
      <c r="G124" s="165"/>
      <c r="H124" s="166"/>
      <c r="I124" s="166"/>
      <c r="J124" s="71"/>
      <c r="K124" s="71"/>
      <c r="L124" s="71"/>
      <c r="M124" s="71"/>
      <c r="N124" s="71"/>
      <c r="O124" s="71"/>
      <c r="P124" s="71"/>
      <c r="Q124" s="71"/>
      <c r="R124" s="71"/>
      <c r="S124" s="167"/>
      <c r="T124" s="167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>
      <c r="A125" s="167"/>
      <c r="B125" s="167"/>
      <c r="C125" s="165"/>
      <c r="D125" s="165"/>
      <c r="E125" s="165"/>
      <c r="F125" s="165"/>
      <c r="G125" s="165"/>
      <c r="H125" s="166"/>
      <c r="I125" s="166"/>
      <c r="J125" s="71"/>
      <c r="K125" s="71"/>
      <c r="L125" s="71"/>
      <c r="M125" s="71"/>
      <c r="N125" s="71"/>
      <c r="O125" s="71"/>
      <c r="P125" s="71"/>
      <c r="Q125" s="71"/>
      <c r="R125" s="71"/>
      <c r="S125" s="167"/>
      <c r="T125" s="167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>
      <c r="A126" s="167"/>
      <c r="B126" s="167"/>
      <c r="C126" s="165"/>
      <c r="D126" s="165"/>
      <c r="E126" s="165"/>
      <c r="F126" s="165"/>
      <c r="G126" s="165"/>
      <c r="H126" s="166"/>
      <c r="I126" s="166"/>
      <c r="J126" s="71"/>
      <c r="K126" s="71"/>
      <c r="L126" s="71"/>
      <c r="M126" s="71"/>
      <c r="N126" s="71"/>
      <c r="O126" s="71"/>
      <c r="P126" s="71"/>
      <c r="Q126" s="71"/>
      <c r="R126" s="71"/>
      <c r="S126" s="167"/>
      <c r="T126" s="167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>
      <c r="A127" s="167"/>
      <c r="B127" s="167"/>
      <c r="C127" s="165"/>
      <c r="D127" s="165"/>
      <c r="E127" s="165"/>
      <c r="F127" s="165"/>
      <c r="G127" s="165"/>
      <c r="H127" s="166"/>
      <c r="I127" s="166"/>
      <c r="J127" s="71"/>
      <c r="K127" s="71"/>
      <c r="L127" s="71"/>
      <c r="M127" s="71"/>
      <c r="N127" s="71"/>
      <c r="O127" s="71"/>
      <c r="P127" s="71"/>
      <c r="Q127" s="71"/>
      <c r="R127" s="71"/>
      <c r="S127" s="167"/>
      <c r="T127" s="167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>
      <c r="A128" s="167"/>
      <c r="B128" s="167"/>
      <c r="C128" s="165"/>
      <c r="D128" s="165"/>
      <c r="E128" s="165"/>
      <c r="F128" s="165"/>
      <c r="G128" s="165"/>
      <c r="H128" s="166"/>
      <c r="I128" s="166"/>
      <c r="J128" s="71"/>
      <c r="K128" s="71"/>
      <c r="L128" s="71"/>
      <c r="M128" s="71"/>
      <c r="N128" s="71"/>
      <c r="O128" s="71"/>
      <c r="P128" s="71"/>
      <c r="Q128" s="71"/>
      <c r="R128" s="71"/>
      <c r="S128" s="167"/>
      <c r="T128" s="167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>
      <c r="A129" s="167"/>
      <c r="B129" s="167"/>
      <c r="C129" s="165"/>
      <c r="D129" s="165"/>
      <c r="E129" s="165"/>
      <c r="F129" s="165"/>
      <c r="G129" s="165"/>
      <c r="H129" s="166"/>
      <c r="I129" s="166"/>
      <c r="J129" s="71"/>
      <c r="K129" s="71"/>
      <c r="L129" s="71"/>
      <c r="M129" s="71"/>
      <c r="N129" s="71"/>
      <c r="O129" s="71"/>
      <c r="P129" s="71"/>
      <c r="Q129" s="71"/>
      <c r="R129" s="71"/>
      <c r="S129" s="167"/>
      <c r="T129" s="167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>
      <c r="A130" s="167"/>
      <c r="B130" s="167"/>
      <c r="C130" s="165"/>
      <c r="D130" s="165"/>
      <c r="E130" s="165"/>
      <c r="F130" s="165"/>
      <c r="G130" s="165"/>
      <c r="H130" s="166"/>
      <c r="I130" s="166"/>
      <c r="J130" s="71"/>
      <c r="K130" s="71"/>
      <c r="L130" s="71"/>
      <c r="M130" s="71"/>
      <c r="N130" s="71"/>
      <c r="O130" s="71"/>
      <c r="P130" s="71"/>
      <c r="Q130" s="71"/>
      <c r="R130" s="71"/>
      <c r="S130" s="167"/>
      <c r="T130" s="167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>
      <c r="A131" s="167"/>
      <c r="B131" s="167"/>
      <c r="C131" s="165"/>
      <c r="D131" s="165"/>
      <c r="E131" s="165"/>
      <c r="F131" s="165"/>
      <c r="G131" s="165"/>
      <c r="H131" s="166"/>
      <c r="I131" s="166"/>
      <c r="J131" s="71"/>
      <c r="K131" s="71"/>
      <c r="L131" s="71"/>
      <c r="M131" s="71"/>
      <c r="N131" s="71"/>
      <c r="O131" s="71"/>
      <c r="P131" s="71"/>
      <c r="Q131" s="71"/>
      <c r="R131" s="71"/>
      <c r="S131" s="167"/>
      <c r="T131" s="167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>
      <c r="A132" s="167"/>
      <c r="B132" s="167"/>
      <c r="C132" s="165"/>
      <c r="D132" s="165"/>
      <c r="E132" s="165"/>
      <c r="F132" s="165"/>
      <c r="G132" s="165"/>
      <c r="H132" s="166"/>
      <c r="I132" s="166"/>
      <c r="J132" s="71"/>
      <c r="K132" s="71"/>
      <c r="L132" s="71"/>
      <c r="M132" s="71"/>
      <c r="N132" s="71"/>
      <c r="O132" s="71"/>
      <c r="P132" s="71"/>
      <c r="Q132" s="71"/>
      <c r="R132" s="71"/>
      <c r="S132" s="167"/>
      <c r="T132" s="167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>
      <c r="A133" s="167"/>
      <c r="B133" s="167"/>
      <c r="C133" s="165"/>
      <c r="D133" s="165"/>
      <c r="E133" s="165"/>
      <c r="F133" s="165"/>
      <c r="G133" s="165"/>
      <c r="H133" s="166"/>
      <c r="I133" s="166"/>
      <c r="J133" s="71"/>
      <c r="K133" s="71"/>
      <c r="L133" s="71"/>
      <c r="M133" s="71"/>
      <c r="N133" s="71"/>
      <c r="O133" s="71"/>
      <c r="P133" s="71"/>
      <c r="Q133" s="71"/>
      <c r="R133" s="71"/>
      <c r="S133" s="167"/>
      <c r="T133" s="167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>
      <c r="A134" s="167"/>
      <c r="B134" s="167"/>
      <c r="C134" s="165"/>
      <c r="D134" s="165"/>
      <c r="E134" s="165"/>
      <c r="F134" s="165"/>
      <c r="G134" s="165"/>
      <c r="H134" s="166"/>
      <c r="I134" s="166"/>
      <c r="J134" s="71"/>
      <c r="K134" s="71"/>
      <c r="L134" s="71"/>
      <c r="M134" s="71"/>
      <c r="N134" s="71"/>
      <c r="O134" s="71"/>
      <c r="P134" s="71"/>
      <c r="Q134" s="71"/>
      <c r="R134" s="71"/>
      <c r="S134" s="167"/>
      <c r="T134" s="167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>
      <c r="A135" s="167"/>
      <c r="B135" s="167"/>
      <c r="C135" s="165"/>
      <c r="D135" s="165"/>
      <c r="E135" s="165"/>
      <c r="F135" s="165"/>
      <c r="G135" s="165"/>
      <c r="H135" s="166"/>
      <c r="I135" s="166"/>
      <c r="J135" s="71"/>
      <c r="K135" s="71"/>
      <c r="L135" s="71"/>
      <c r="M135" s="71"/>
      <c r="N135" s="71"/>
      <c r="O135" s="71"/>
      <c r="P135" s="71"/>
      <c r="Q135" s="71"/>
      <c r="R135" s="71"/>
      <c r="S135" s="167"/>
      <c r="T135" s="167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>
      <c r="A136" s="167"/>
      <c r="B136" s="167"/>
      <c r="C136" s="165"/>
      <c r="D136" s="165"/>
      <c r="E136" s="165"/>
      <c r="F136" s="165"/>
      <c r="G136" s="165"/>
      <c r="H136" s="166"/>
      <c r="I136" s="166"/>
      <c r="J136" s="71"/>
      <c r="K136" s="71"/>
      <c r="L136" s="71"/>
      <c r="M136" s="71"/>
      <c r="N136" s="71"/>
      <c r="O136" s="71"/>
      <c r="P136" s="71"/>
      <c r="Q136" s="71"/>
      <c r="R136" s="71"/>
      <c r="S136" s="167"/>
      <c r="T136" s="167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>
      <c r="A137" s="167"/>
      <c r="B137" s="167"/>
      <c r="C137" s="165"/>
      <c r="D137" s="165"/>
      <c r="E137" s="165"/>
      <c r="F137" s="165"/>
      <c r="G137" s="165"/>
      <c r="H137" s="166"/>
      <c r="I137" s="166"/>
      <c r="J137" s="71"/>
      <c r="K137" s="71"/>
      <c r="L137" s="71"/>
      <c r="M137" s="71"/>
      <c r="N137" s="71"/>
      <c r="O137" s="71"/>
      <c r="P137" s="71"/>
      <c r="Q137" s="71"/>
      <c r="R137" s="71"/>
      <c r="S137" s="167"/>
      <c r="T137" s="167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>
      <c r="A138" s="167"/>
      <c r="B138" s="167"/>
      <c r="C138" s="165"/>
      <c r="D138" s="165"/>
      <c r="E138" s="165"/>
      <c r="F138" s="165"/>
      <c r="G138" s="165"/>
      <c r="H138" s="166"/>
      <c r="I138" s="166"/>
      <c r="J138" s="71"/>
      <c r="K138" s="71"/>
      <c r="L138" s="71"/>
      <c r="M138" s="71"/>
      <c r="N138" s="71"/>
      <c r="O138" s="71"/>
      <c r="P138" s="71"/>
      <c r="Q138" s="71"/>
      <c r="R138" s="71"/>
      <c r="S138" s="167"/>
      <c r="T138" s="167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>
      <c r="A139" s="167"/>
      <c r="B139" s="167"/>
      <c r="C139" s="165"/>
      <c r="D139" s="165"/>
      <c r="E139" s="165"/>
      <c r="F139" s="165"/>
      <c r="G139" s="165"/>
      <c r="H139" s="166"/>
      <c r="I139" s="166"/>
      <c r="J139" s="71"/>
      <c r="K139" s="71"/>
      <c r="L139" s="71"/>
      <c r="M139" s="71"/>
      <c r="N139" s="71"/>
      <c r="O139" s="71"/>
      <c r="P139" s="71"/>
      <c r="Q139" s="71"/>
      <c r="R139" s="71"/>
      <c r="S139" s="167"/>
      <c r="T139" s="167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>
      <c r="A140" s="167"/>
      <c r="B140" s="167"/>
      <c r="C140" s="165"/>
      <c r="D140" s="165"/>
      <c r="E140" s="165"/>
      <c r="F140" s="165"/>
      <c r="G140" s="165"/>
      <c r="H140" s="166"/>
      <c r="I140" s="166"/>
      <c r="J140" s="71"/>
      <c r="K140" s="71"/>
      <c r="L140" s="71"/>
      <c r="M140" s="71"/>
      <c r="N140" s="71"/>
      <c r="O140" s="71"/>
      <c r="P140" s="71"/>
      <c r="Q140" s="71"/>
      <c r="R140" s="71"/>
      <c r="S140" s="167"/>
      <c r="T140" s="167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>
      <c r="A141" s="167"/>
      <c r="B141" s="167"/>
      <c r="C141" s="165"/>
      <c r="D141" s="165"/>
      <c r="E141" s="165"/>
      <c r="F141" s="165"/>
      <c r="G141" s="165"/>
      <c r="H141" s="166"/>
      <c r="I141" s="166"/>
      <c r="J141" s="71"/>
      <c r="K141" s="71"/>
      <c r="L141" s="71"/>
      <c r="M141" s="71"/>
      <c r="N141" s="71"/>
      <c r="O141" s="71"/>
      <c r="P141" s="71"/>
      <c r="Q141" s="71"/>
      <c r="R141" s="71"/>
      <c r="S141" s="167"/>
      <c r="T141" s="167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>
      <c r="A142" s="167"/>
      <c r="B142" s="167"/>
      <c r="C142" s="165"/>
      <c r="D142" s="165"/>
      <c r="E142" s="165"/>
      <c r="F142" s="165"/>
      <c r="G142" s="165"/>
      <c r="H142" s="166"/>
      <c r="I142" s="166"/>
      <c r="J142" s="71"/>
      <c r="K142" s="71"/>
      <c r="L142" s="71"/>
      <c r="M142" s="71"/>
      <c r="N142" s="71"/>
      <c r="O142" s="71"/>
      <c r="P142" s="71"/>
      <c r="Q142" s="71"/>
      <c r="R142" s="71"/>
      <c r="S142" s="167"/>
      <c r="T142" s="167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>
      <c r="A143" s="167"/>
      <c r="B143" s="167"/>
      <c r="C143" s="165"/>
      <c r="D143" s="165"/>
      <c r="E143" s="165"/>
      <c r="F143" s="165"/>
      <c r="G143" s="165"/>
      <c r="H143" s="166"/>
      <c r="I143" s="166"/>
      <c r="J143" s="71"/>
      <c r="K143" s="71"/>
      <c r="L143" s="71"/>
      <c r="M143" s="71"/>
      <c r="N143" s="71"/>
      <c r="O143" s="71"/>
      <c r="P143" s="71"/>
      <c r="Q143" s="71"/>
      <c r="R143" s="71"/>
      <c r="S143" s="167"/>
      <c r="T143" s="167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>
      <c r="A144" s="167"/>
      <c r="B144" s="167"/>
      <c r="C144" s="165"/>
      <c r="D144" s="165"/>
      <c r="E144" s="165"/>
      <c r="F144" s="165"/>
      <c r="G144" s="165"/>
      <c r="H144" s="166"/>
      <c r="I144" s="166"/>
      <c r="J144" s="71"/>
      <c r="K144" s="71"/>
      <c r="L144" s="71"/>
      <c r="M144" s="71"/>
      <c r="N144" s="71"/>
      <c r="O144" s="71"/>
      <c r="P144" s="71"/>
      <c r="Q144" s="71"/>
      <c r="R144" s="71"/>
      <c r="S144" s="167"/>
      <c r="T144" s="167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>
      <c r="A145" s="167"/>
      <c r="B145" s="167"/>
      <c r="C145" s="165"/>
      <c r="D145" s="165"/>
      <c r="E145" s="165"/>
      <c r="F145" s="165"/>
      <c r="G145" s="165"/>
      <c r="H145" s="166"/>
      <c r="I145" s="166"/>
      <c r="J145" s="71"/>
      <c r="K145" s="71"/>
      <c r="L145" s="71"/>
      <c r="M145" s="71"/>
      <c r="N145" s="71"/>
      <c r="O145" s="71"/>
      <c r="P145" s="71"/>
      <c r="Q145" s="71"/>
      <c r="R145" s="71"/>
      <c r="S145" s="167"/>
      <c r="T145" s="167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>
      <c r="A146" s="167"/>
      <c r="B146" s="167"/>
      <c r="C146" s="165"/>
      <c r="D146" s="165"/>
      <c r="E146" s="165"/>
      <c r="F146" s="165"/>
      <c r="G146" s="165"/>
      <c r="H146" s="166"/>
      <c r="I146" s="166"/>
      <c r="J146" s="71"/>
      <c r="K146" s="71"/>
      <c r="L146" s="71"/>
      <c r="M146" s="71"/>
      <c r="N146" s="71"/>
      <c r="O146" s="71"/>
      <c r="P146" s="71"/>
      <c r="Q146" s="71"/>
      <c r="R146" s="71"/>
      <c r="S146" s="167"/>
      <c r="T146" s="167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>
      <c r="A147" s="167"/>
      <c r="B147" s="167"/>
      <c r="C147" s="165"/>
      <c r="D147" s="165"/>
      <c r="E147" s="165"/>
      <c r="F147" s="165"/>
      <c r="G147" s="165"/>
      <c r="H147" s="166"/>
      <c r="I147" s="166"/>
      <c r="J147" s="71"/>
      <c r="K147" s="71"/>
      <c r="L147" s="71"/>
      <c r="M147" s="71"/>
      <c r="N147" s="71"/>
      <c r="O147" s="71"/>
      <c r="P147" s="71"/>
      <c r="Q147" s="71"/>
      <c r="R147" s="71"/>
      <c r="S147" s="167"/>
      <c r="T147" s="167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>
      <c r="A148" s="167"/>
      <c r="B148" s="167"/>
      <c r="C148" s="165"/>
      <c r="D148" s="165"/>
      <c r="E148" s="165"/>
      <c r="F148" s="165"/>
      <c r="G148" s="165"/>
      <c r="H148" s="166"/>
      <c r="I148" s="166"/>
      <c r="J148" s="71"/>
      <c r="K148" s="71"/>
      <c r="L148" s="71"/>
      <c r="M148" s="71"/>
      <c r="N148" s="71"/>
      <c r="O148" s="71"/>
      <c r="P148" s="71"/>
      <c r="Q148" s="71"/>
      <c r="R148" s="71"/>
      <c r="S148" s="167"/>
      <c r="T148" s="167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>
      <c r="A149" s="167"/>
      <c r="B149" s="167"/>
      <c r="C149" s="165"/>
      <c r="D149" s="165"/>
      <c r="E149" s="165"/>
      <c r="F149" s="165"/>
      <c r="G149" s="165"/>
      <c r="H149" s="166"/>
      <c r="I149" s="166"/>
      <c r="J149" s="71"/>
      <c r="K149" s="71"/>
      <c r="L149" s="71"/>
      <c r="M149" s="71"/>
      <c r="N149" s="71"/>
      <c r="O149" s="71"/>
      <c r="P149" s="71"/>
      <c r="Q149" s="71"/>
      <c r="R149" s="71"/>
      <c r="S149" s="167"/>
      <c r="T149" s="167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>
      <c r="A150" s="167"/>
      <c r="B150" s="167"/>
      <c r="C150" s="165"/>
      <c r="D150" s="165"/>
      <c r="E150" s="165"/>
      <c r="F150" s="165"/>
      <c r="G150" s="165"/>
      <c r="H150" s="166"/>
      <c r="I150" s="166"/>
      <c r="J150" s="71"/>
      <c r="K150" s="71"/>
      <c r="L150" s="71"/>
      <c r="M150" s="71"/>
      <c r="N150" s="71"/>
      <c r="O150" s="71"/>
      <c r="P150" s="71"/>
      <c r="Q150" s="71"/>
      <c r="R150" s="71"/>
      <c r="S150" s="167"/>
      <c r="T150" s="167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>
      <c r="A151" s="167"/>
      <c r="B151" s="167"/>
      <c r="C151" s="165"/>
      <c r="D151" s="165"/>
      <c r="E151" s="165"/>
      <c r="F151" s="165"/>
      <c r="G151" s="165"/>
      <c r="H151" s="166"/>
      <c r="I151" s="166"/>
      <c r="J151" s="71"/>
      <c r="K151" s="71"/>
      <c r="L151" s="71"/>
      <c r="M151" s="71"/>
      <c r="N151" s="71"/>
      <c r="O151" s="71"/>
      <c r="P151" s="71"/>
      <c r="Q151" s="71"/>
      <c r="R151" s="71"/>
      <c r="S151" s="167"/>
      <c r="T151" s="167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>
      <c r="A152" s="167"/>
      <c r="B152" s="167"/>
      <c r="C152" s="165"/>
      <c r="D152" s="165"/>
      <c r="E152" s="165"/>
      <c r="F152" s="165"/>
      <c r="G152" s="165"/>
      <c r="H152" s="166"/>
      <c r="I152" s="166"/>
      <c r="J152" s="71"/>
      <c r="K152" s="71"/>
      <c r="L152" s="71"/>
      <c r="M152" s="71"/>
      <c r="N152" s="71"/>
      <c r="O152" s="71"/>
      <c r="P152" s="71"/>
      <c r="Q152" s="71"/>
      <c r="R152" s="71"/>
      <c r="S152" s="167"/>
      <c r="T152" s="167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>
      <c r="A153" s="167"/>
      <c r="B153" s="167"/>
      <c r="C153" s="165"/>
      <c r="D153" s="165"/>
      <c r="E153" s="165"/>
      <c r="F153" s="165"/>
      <c r="G153" s="165"/>
      <c r="H153" s="166"/>
      <c r="I153" s="166"/>
      <c r="J153" s="71"/>
      <c r="K153" s="71"/>
      <c r="L153" s="71"/>
      <c r="M153" s="71"/>
      <c r="N153" s="71"/>
      <c r="O153" s="71"/>
      <c r="P153" s="71"/>
      <c r="Q153" s="71"/>
      <c r="R153" s="71"/>
      <c r="S153" s="167"/>
      <c r="T153" s="167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>
      <c r="A154" s="167"/>
      <c r="B154" s="167"/>
      <c r="C154" s="165"/>
      <c r="D154" s="165"/>
      <c r="E154" s="165"/>
      <c r="F154" s="165"/>
      <c r="G154" s="165"/>
      <c r="H154" s="166"/>
      <c r="I154" s="166"/>
      <c r="J154" s="71"/>
      <c r="K154" s="71"/>
      <c r="L154" s="71"/>
      <c r="M154" s="71"/>
      <c r="N154" s="71"/>
      <c r="O154" s="71"/>
      <c r="P154" s="71"/>
      <c r="Q154" s="71"/>
      <c r="R154" s="71"/>
      <c r="S154" s="167"/>
      <c r="T154" s="167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>
      <c r="A155" s="167"/>
      <c r="B155" s="167"/>
      <c r="C155" s="165"/>
      <c r="D155" s="165"/>
      <c r="E155" s="165"/>
      <c r="F155" s="165"/>
      <c r="G155" s="165"/>
      <c r="H155" s="166"/>
      <c r="I155" s="166"/>
      <c r="J155" s="71"/>
      <c r="K155" s="71"/>
      <c r="L155" s="71"/>
      <c r="M155" s="71"/>
      <c r="N155" s="71"/>
      <c r="O155" s="71"/>
      <c r="P155" s="71"/>
      <c r="Q155" s="71"/>
      <c r="R155" s="71"/>
      <c r="S155" s="167"/>
      <c r="T155" s="167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>
      <c r="A156" s="167"/>
      <c r="B156" s="167"/>
      <c r="C156" s="165"/>
      <c r="D156" s="165"/>
      <c r="E156" s="165"/>
      <c r="F156" s="165"/>
      <c r="G156" s="165"/>
      <c r="H156" s="166"/>
      <c r="I156" s="166"/>
      <c r="J156" s="71"/>
      <c r="K156" s="71"/>
      <c r="L156" s="71"/>
      <c r="M156" s="71"/>
      <c r="N156" s="71"/>
      <c r="O156" s="71"/>
      <c r="P156" s="71"/>
      <c r="Q156" s="71"/>
      <c r="R156" s="71"/>
      <c r="S156" s="167"/>
      <c r="T156" s="167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>
      <c r="A157" s="167"/>
      <c r="B157" s="167"/>
      <c r="C157" s="165"/>
      <c r="D157" s="165"/>
      <c r="E157" s="165"/>
      <c r="F157" s="165"/>
      <c r="G157" s="165"/>
      <c r="H157" s="166"/>
      <c r="I157" s="166"/>
      <c r="J157" s="71"/>
      <c r="K157" s="71"/>
      <c r="L157" s="71"/>
      <c r="M157" s="71"/>
      <c r="N157" s="71"/>
      <c r="O157" s="71"/>
      <c r="P157" s="71"/>
      <c r="Q157" s="71"/>
      <c r="R157" s="71"/>
      <c r="S157" s="167"/>
      <c r="T157" s="167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>
      <c r="A158" s="167"/>
      <c r="B158" s="167"/>
      <c r="C158" s="165"/>
      <c r="D158" s="165"/>
      <c r="E158" s="165"/>
      <c r="F158" s="165"/>
      <c r="G158" s="165"/>
      <c r="H158" s="166"/>
      <c r="I158" s="166"/>
      <c r="J158" s="71"/>
      <c r="K158" s="71"/>
      <c r="L158" s="71"/>
      <c r="M158" s="71"/>
      <c r="N158" s="71"/>
      <c r="O158" s="71"/>
      <c r="P158" s="71"/>
      <c r="Q158" s="71"/>
      <c r="R158" s="71"/>
      <c r="S158" s="167"/>
      <c r="T158" s="167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>
      <c r="A159" s="167"/>
      <c r="B159" s="167"/>
      <c r="C159" s="165"/>
      <c r="D159" s="165"/>
      <c r="E159" s="165"/>
      <c r="F159" s="165"/>
      <c r="G159" s="165"/>
      <c r="H159" s="166"/>
      <c r="I159" s="166"/>
      <c r="J159" s="71"/>
      <c r="K159" s="71"/>
      <c r="L159" s="71"/>
      <c r="M159" s="71"/>
      <c r="N159" s="71"/>
      <c r="O159" s="71"/>
      <c r="P159" s="71"/>
      <c r="Q159" s="71"/>
      <c r="R159" s="71"/>
      <c r="S159" s="167"/>
      <c r="T159" s="167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>
      <c r="A160" s="167"/>
      <c r="B160" s="167"/>
      <c r="C160" s="165"/>
      <c r="D160" s="165"/>
      <c r="E160" s="165"/>
      <c r="F160" s="165"/>
      <c r="G160" s="165"/>
      <c r="H160" s="166"/>
      <c r="I160" s="166"/>
      <c r="J160" s="71"/>
      <c r="K160" s="71"/>
      <c r="L160" s="71"/>
      <c r="M160" s="71"/>
      <c r="N160" s="71"/>
      <c r="O160" s="71"/>
      <c r="P160" s="71"/>
      <c r="Q160" s="71"/>
      <c r="R160" s="71"/>
      <c r="S160" s="167"/>
      <c r="T160" s="167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:40">
      <c r="A161" s="167"/>
      <c r="B161" s="167"/>
      <c r="C161" s="165"/>
      <c r="D161" s="165"/>
      <c r="E161" s="165"/>
      <c r="F161" s="165"/>
      <c r="G161" s="165"/>
      <c r="H161" s="166"/>
      <c r="I161" s="166"/>
      <c r="J161" s="71"/>
      <c r="K161" s="71"/>
      <c r="L161" s="71"/>
      <c r="M161" s="71"/>
      <c r="N161" s="71"/>
      <c r="O161" s="71"/>
      <c r="P161" s="71"/>
      <c r="Q161" s="71"/>
      <c r="R161" s="71"/>
      <c r="S161" s="167"/>
      <c r="T161" s="167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:40">
      <c r="A162" s="167"/>
      <c r="B162" s="167"/>
      <c r="C162" s="165"/>
      <c r="D162" s="165"/>
      <c r="E162" s="165"/>
      <c r="F162" s="165"/>
      <c r="G162" s="165"/>
      <c r="H162" s="166"/>
      <c r="I162" s="166"/>
      <c r="J162" s="71"/>
      <c r="K162" s="71"/>
      <c r="L162" s="71"/>
      <c r="M162" s="71"/>
      <c r="N162" s="71"/>
      <c r="O162" s="71"/>
      <c r="P162" s="71"/>
      <c r="Q162" s="71"/>
      <c r="R162" s="71"/>
      <c r="S162" s="167"/>
      <c r="T162" s="167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:40">
      <c r="A163" s="167"/>
      <c r="B163" s="167"/>
      <c r="C163" s="165"/>
      <c r="D163" s="165"/>
      <c r="E163" s="165"/>
      <c r="F163" s="165"/>
      <c r="G163" s="165"/>
      <c r="H163" s="166"/>
      <c r="I163" s="166"/>
      <c r="J163" s="71"/>
      <c r="K163" s="71"/>
      <c r="L163" s="71"/>
      <c r="M163" s="71"/>
      <c r="N163" s="71"/>
      <c r="O163" s="71"/>
      <c r="P163" s="71"/>
      <c r="Q163" s="71"/>
      <c r="R163" s="71"/>
      <c r="S163" s="167"/>
      <c r="T163" s="167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:40">
      <c r="A164" s="167"/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:40">
      <c r="A165" s="167"/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:40">
      <c r="A166" s="167"/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:40">
      <c r="A167" s="167"/>
      <c r="B167" s="167"/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:40">
      <c r="A168" s="167"/>
      <c r="B168" s="167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:40">
      <c r="A169" s="167"/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:40">
      <c r="A170" s="167"/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:40">
      <c r="A171" s="167"/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:40">
      <c r="A172" s="167"/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:40">
      <c r="A173" s="167"/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:40">
      <c r="A174" s="167"/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:40">
      <c r="A175" s="167"/>
      <c r="B175" s="167"/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:40">
      <c r="A176" s="167"/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:40">
      <c r="A177" s="167"/>
      <c r="B177" s="167"/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:40">
      <c r="A178" s="167"/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:40">
      <c r="A179" s="167"/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:40">
      <c r="A180" s="167"/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:40">
      <c r="A181" s="167"/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:40">
      <c r="A182" s="167"/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:40">
      <c r="A183" s="167"/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:40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:40">
      <c r="A185" s="167"/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:40">
      <c r="A186" s="167"/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:40">
      <c r="A187" s="167"/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:40">
      <c r="A188" s="167"/>
      <c r="B188" s="167"/>
      <c r="C188" s="167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:40">
      <c r="A189" s="167"/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:40">
      <c r="A190" s="167"/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:40">
      <c r="A191" s="167"/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:40">
      <c r="A192" s="167"/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:40">
      <c r="A193" s="167"/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:40">
      <c r="A194" s="167"/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:40">
      <c r="A195" s="167"/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:40">
      <c r="A196" s="167"/>
      <c r="B196" s="167"/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:40">
      <c r="A197" s="167"/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:40">
      <c r="A198" s="167"/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:40">
      <c r="A199" s="167"/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:40">
      <c r="A200" s="167"/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:40">
      <c r="A201" s="167"/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:40">
      <c r="A202" s="167"/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:40">
      <c r="A203" s="167"/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:40">
      <c r="A204" s="167"/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:40">
      <c r="A205" s="167"/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:40">
      <c r="A206" s="167"/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:40">
      <c r="A207" s="167"/>
      <c r="B207" s="167"/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:40">
      <c r="A208" s="172"/>
      <c r="B208" s="172"/>
      <c r="C208" s="172"/>
      <c r="D208" s="172"/>
      <c r="E208" s="172"/>
      <c r="F208" s="172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172"/>
      <c r="T208" s="172"/>
    </row>
    <row r="209" spans="1:20">
      <c r="A209" s="172"/>
      <c r="B209" s="172"/>
      <c r="C209" s="172"/>
      <c r="D209" s="172"/>
      <c r="E209" s="172"/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172"/>
      <c r="T209" s="172"/>
    </row>
    <row r="210" spans="1:20">
      <c r="A210" s="172"/>
      <c r="B210" s="172"/>
      <c r="C210" s="172"/>
      <c r="D210" s="172"/>
      <c r="E210" s="172"/>
      <c r="F210" s="172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172"/>
      <c r="T210" s="172"/>
    </row>
    <row r="211" spans="1:20">
      <c r="A211" s="172"/>
      <c r="B211" s="172"/>
      <c r="C211" s="172"/>
      <c r="D211" s="17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172"/>
      <c r="T211" s="172"/>
    </row>
    <row r="212" spans="1:20">
      <c r="A212" s="172"/>
      <c r="B212" s="172"/>
      <c r="C212" s="172"/>
      <c r="D212" s="172"/>
      <c r="E212" s="172"/>
      <c r="F212" s="172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172"/>
      <c r="T212" s="172"/>
    </row>
    <row r="213" spans="1:20">
      <c r="A213" s="172"/>
      <c r="B213" s="172"/>
      <c r="C213" s="172"/>
      <c r="D213" s="172"/>
      <c r="E213" s="172"/>
      <c r="F213" s="172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172"/>
      <c r="T213" s="172"/>
    </row>
    <row r="214" spans="1:20">
      <c r="A214" s="172"/>
      <c r="B214" s="172"/>
      <c r="C214" s="172"/>
      <c r="D214" s="172"/>
      <c r="E214" s="172"/>
      <c r="F214" s="172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172"/>
      <c r="T214" s="172"/>
    </row>
    <row r="215" spans="1:20">
      <c r="A215" s="172"/>
      <c r="B215" s="172"/>
      <c r="C215" s="172"/>
      <c r="D215" s="172"/>
      <c r="E215" s="172"/>
      <c r="F215" s="172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172"/>
      <c r="T215" s="172"/>
    </row>
    <row r="216" spans="1:20">
      <c r="A216" s="172"/>
      <c r="B216" s="172"/>
      <c r="C216" s="172"/>
      <c r="D216" s="172"/>
      <c r="E216" s="172"/>
      <c r="F216" s="172"/>
      <c r="G216" s="172"/>
      <c r="H216" s="172"/>
      <c r="I216" s="172"/>
      <c r="J216" s="172"/>
      <c r="K216" s="172"/>
      <c r="L216" s="172"/>
      <c r="M216" s="172"/>
      <c r="N216" s="172"/>
      <c r="O216" s="172"/>
      <c r="P216" s="172"/>
      <c r="Q216" s="172"/>
      <c r="R216" s="172"/>
      <c r="S216" s="172"/>
      <c r="T216" s="172"/>
    </row>
    <row r="217" spans="1:20">
      <c r="A217" s="172"/>
      <c r="B217" s="172"/>
      <c r="C217" s="172"/>
      <c r="D217" s="172"/>
      <c r="E217" s="172"/>
      <c r="F217" s="172"/>
      <c r="G217" s="172"/>
      <c r="H217" s="172"/>
      <c r="I217" s="172"/>
      <c r="J217" s="172"/>
      <c r="K217" s="172"/>
      <c r="L217" s="172"/>
      <c r="M217" s="172"/>
      <c r="N217" s="172"/>
      <c r="O217" s="172"/>
      <c r="P217" s="172"/>
      <c r="Q217" s="172"/>
      <c r="R217" s="172"/>
      <c r="S217" s="172"/>
      <c r="T217" s="172"/>
    </row>
    <row r="218" spans="1:20">
      <c r="A218" s="172"/>
      <c r="B218" s="172"/>
      <c r="C218" s="172"/>
      <c r="D218" s="172"/>
      <c r="E218" s="172"/>
      <c r="F218" s="172"/>
      <c r="G218" s="172"/>
      <c r="H218" s="172"/>
      <c r="I218" s="172"/>
      <c r="J218" s="172"/>
      <c r="K218" s="172"/>
      <c r="L218" s="172"/>
      <c r="M218" s="172"/>
      <c r="N218" s="172"/>
      <c r="O218" s="172"/>
      <c r="P218" s="172"/>
      <c r="Q218" s="172"/>
      <c r="R218" s="172"/>
      <c r="S218" s="172"/>
      <c r="T218" s="172"/>
    </row>
    <row r="219" spans="1:20">
      <c r="A219" s="172"/>
      <c r="B219" s="172"/>
      <c r="C219" s="172"/>
      <c r="D219" s="172"/>
      <c r="E219" s="172"/>
      <c r="F219" s="172"/>
      <c r="G219" s="172"/>
      <c r="H219" s="172"/>
      <c r="I219" s="172"/>
      <c r="J219" s="172"/>
      <c r="K219" s="172"/>
      <c r="L219" s="172"/>
      <c r="M219" s="172"/>
      <c r="N219" s="172"/>
      <c r="O219" s="172"/>
      <c r="P219" s="172"/>
      <c r="Q219" s="172"/>
      <c r="R219" s="172"/>
      <c r="S219" s="172"/>
      <c r="T219" s="172"/>
    </row>
    <row r="220" spans="1:20">
      <c r="A220" s="172"/>
      <c r="B220" s="172"/>
      <c r="C220" s="172"/>
      <c r="D220" s="172"/>
      <c r="E220" s="172"/>
      <c r="F220" s="172"/>
      <c r="G220" s="172"/>
      <c r="H220" s="172"/>
      <c r="I220" s="172"/>
      <c r="J220" s="172"/>
      <c r="K220" s="172"/>
      <c r="L220" s="172"/>
      <c r="M220" s="172"/>
      <c r="N220" s="172"/>
      <c r="O220" s="172"/>
      <c r="P220" s="172"/>
      <c r="Q220" s="172"/>
      <c r="R220" s="172"/>
      <c r="S220" s="172"/>
      <c r="T220" s="172"/>
    </row>
    <row r="221" spans="1:20">
      <c r="A221" s="172"/>
      <c r="B221" s="172"/>
      <c r="C221" s="172"/>
      <c r="D221" s="172"/>
      <c r="E221" s="172"/>
      <c r="F221" s="172"/>
      <c r="G221" s="172"/>
      <c r="H221" s="172"/>
      <c r="I221" s="172"/>
      <c r="J221" s="172"/>
      <c r="K221" s="172"/>
      <c r="L221" s="172"/>
      <c r="M221" s="172"/>
      <c r="N221" s="172"/>
      <c r="O221" s="172"/>
      <c r="P221" s="172"/>
      <c r="Q221" s="172"/>
      <c r="R221" s="172"/>
      <c r="S221" s="172"/>
      <c r="T221" s="172"/>
    </row>
    <row r="222" spans="1:20">
      <c r="A222" s="172"/>
      <c r="B222" s="172"/>
      <c r="C222" s="172"/>
      <c r="D222" s="172"/>
      <c r="E222" s="172"/>
      <c r="F222" s="172"/>
      <c r="G222" s="172"/>
      <c r="H222" s="172"/>
      <c r="I222" s="172"/>
      <c r="J222" s="172"/>
      <c r="K222" s="172"/>
      <c r="L222" s="172"/>
      <c r="M222" s="172"/>
      <c r="N222" s="172"/>
      <c r="O222" s="172"/>
      <c r="P222" s="172"/>
      <c r="Q222" s="172"/>
      <c r="R222" s="172"/>
      <c r="S222" s="172"/>
      <c r="T222" s="172"/>
    </row>
    <row r="223" spans="1:20">
      <c r="A223" s="172"/>
      <c r="B223" s="172"/>
      <c r="C223" s="172"/>
      <c r="D223" s="172"/>
      <c r="E223" s="172"/>
      <c r="F223" s="172"/>
      <c r="G223" s="172"/>
      <c r="H223" s="172"/>
      <c r="I223" s="172"/>
      <c r="J223" s="172"/>
      <c r="K223" s="172"/>
      <c r="L223" s="172"/>
      <c r="M223" s="172"/>
      <c r="N223" s="172"/>
      <c r="O223" s="172"/>
      <c r="P223" s="172"/>
      <c r="Q223" s="172"/>
      <c r="R223" s="172"/>
      <c r="S223" s="172"/>
      <c r="T223" s="172"/>
    </row>
    <row r="224" spans="1:20">
      <c r="A224" s="172"/>
      <c r="B224" s="172"/>
      <c r="C224" s="172"/>
      <c r="D224" s="172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172"/>
      <c r="S224" s="172"/>
      <c r="T224" s="172"/>
    </row>
    <row r="225" spans="1:20">
      <c r="A225" s="172"/>
      <c r="B225" s="172"/>
      <c r="C225" s="172"/>
      <c r="D225" s="172"/>
      <c r="E225" s="172"/>
      <c r="F225" s="172"/>
      <c r="G225" s="172"/>
      <c r="H225" s="172"/>
      <c r="I225" s="172"/>
      <c r="J225" s="172"/>
      <c r="K225" s="172"/>
      <c r="L225" s="172"/>
      <c r="M225" s="172"/>
      <c r="N225" s="172"/>
      <c r="O225" s="172"/>
      <c r="P225" s="172"/>
      <c r="Q225" s="172"/>
      <c r="R225" s="172"/>
      <c r="S225" s="172"/>
      <c r="T225" s="172"/>
    </row>
    <row r="226" spans="1:20">
      <c r="A226" s="172"/>
      <c r="B226" s="172"/>
      <c r="C226" s="172"/>
      <c r="D226" s="172"/>
      <c r="E226" s="172"/>
      <c r="F226" s="172"/>
      <c r="G226" s="172"/>
      <c r="H226" s="172"/>
      <c r="I226" s="172"/>
      <c r="J226" s="172"/>
      <c r="K226" s="172"/>
      <c r="L226" s="172"/>
      <c r="M226" s="172"/>
      <c r="N226" s="172"/>
      <c r="O226" s="172"/>
      <c r="P226" s="172"/>
      <c r="Q226" s="172"/>
      <c r="R226" s="172"/>
      <c r="S226" s="172"/>
      <c r="T226" s="172"/>
    </row>
    <row r="227" spans="1:20">
      <c r="A227" s="172"/>
      <c r="B227" s="172"/>
      <c r="C227" s="172"/>
      <c r="D227" s="172"/>
      <c r="E227" s="172"/>
      <c r="F227" s="172"/>
      <c r="G227" s="172"/>
      <c r="H227" s="172"/>
      <c r="I227" s="172"/>
      <c r="J227" s="172"/>
      <c r="K227" s="172"/>
      <c r="L227" s="172"/>
      <c r="M227" s="172"/>
      <c r="N227" s="172"/>
      <c r="O227" s="172"/>
      <c r="P227" s="172"/>
      <c r="Q227" s="172"/>
      <c r="R227" s="172"/>
      <c r="S227" s="172"/>
      <c r="T227" s="172"/>
    </row>
    <row r="228" spans="1:20">
      <c r="A228" s="172"/>
      <c r="B228" s="172"/>
      <c r="C228" s="172"/>
      <c r="D228" s="172"/>
      <c r="E228" s="172"/>
      <c r="F228" s="172"/>
      <c r="G228" s="172"/>
      <c r="H228" s="172"/>
      <c r="I228" s="172"/>
      <c r="J228" s="172"/>
      <c r="K228" s="172"/>
      <c r="L228" s="172"/>
      <c r="M228" s="172"/>
      <c r="N228" s="172"/>
      <c r="O228" s="172"/>
      <c r="P228" s="172"/>
      <c r="Q228" s="172"/>
      <c r="R228" s="172"/>
      <c r="S228" s="172"/>
      <c r="T228" s="172"/>
    </row>
    <row r="229" spans="1:20">
      <c r="A229" s="172"/>
      <c r="B229" s="172"/>
      <c r="C229" s="172"/>
      <c r="D229" s="172"/>
      <c r="E229" s="172"/>
      <c r="F229" s="172"/>
      <c r="G229" s="172"/>
      <c r="H229" s="172"/>
      <c r="I229" s="172"/>
      <c r="J229" s="172"/>
      <c r="K229" s="172"/>
      <c r="L229" s="172"/>
      <c r="M229" s="172"/>
      <c r="N229" s="172"/>
      <c r="O229" s="172"/>
      <c r="P229" s="172"/>
      <c r="Q229" s="172"/>
      <c r="R229" s="172"/>
      <c r="S229" s="172"/>
      <c r="T229" s="172"/>
    </row>
    <row r="230" spans="1:20">
      <c r="A230" s="172"/>
      <c r="B230" s="172"/>
      <c r="C230" s="172"/>
      <c r="D230" s="172"/>
      <c r="E230" s="172"/>
      <c r="F230" s="172"/>
      <c r="G230" s="172"/>
      <c r="H230" s="172"/>
      <c r="I230" s="172"/>
      <c r="J230" s="172"/>
      <c r="K230" s="172"/>
      <c r="L230" s="172"/>
      <c r="M230" s="172"/>
      <c r="N230" s="172"/>
      <c r="O230" s="172"/>
      <c r="P230" s="172"/>
      <c r="Q230" s="172"/>
      <c r="R230" s="172"/>
      <c r="S230" s="172"/>
      <c r="T230" s="172"/>
    </row>
    <row r="231" spans="1:20">
      <c r="A231" s="172"/>
      <c r="B231" s="172"/>
      <c r="C231" s="172"/>
      <c r="D231" s="172"/>
      <c r="E231" s="172"/>
      <c r="F231" s="172"/>
      <c r="G231" s="172"/>
      <c r="H231" s="172"/>
      <c r="I231" s="172"/>
      <c r="J231" s="172"/>
      <c r="K231" s="172"/>
      <c r="L231" s="172"/>
      <c r="M231" s="172"/>
      <c r="N231" s="172"/>
      <c r="O231" s="172"/>
      <c r="P231" s="172"/>
      <c r="Q231" s="172"/>
      <c r="R231" s="172"/>
      <c r="S231" s="172"/>
      <c r="T231" s="172"/>
    </row>
    <row r="232" spans="1:20">
      <c r="A232" s="172"/>
      <c r="B232" s="172"/>
      <c r="C232" s="172"/>
      <c r="D232" s="172"/>
      <c r="E232" s="172"/>
      <c r="F232" s="172"/>
      <c r="G232" s="172"/>
      <c r="H232" s="172"/>
      <c r="I232" s="172"/>
      <c r="J232" s="172"/>
      <c r="K232" s="172"/>
      <c r="L232" s="172"/>
      <c r="M232" s="172"/>
      <c r="N232" s="172"/>
      <c r="O232" s="172"/>
      <c r="P232" s="172"/>
      <c r="Q232" s="172"/>
      <c r="R232" s="172"/>
      <c r="S232" s="172"/>
      <c r="T232" s="172"/>
    </row>
    <row r="233" spans="1:20">
      <c r="A233" s="172"/>
      <c r="B233" s="172"/>
      <c r="C233" s="172"/>
      <c r="D233" s="172"/>
      <c r="E233" s="172"/>
      <c r="F233" s="172"/>
      <c r="G233" s="172"/>
      <c r="H233" s="172"/>
      <c r="I233" s="172"/>
      <c r="J233" s="172"/>
      <c r="K233" s="172"/>
      <c r="L233" s="172"/>
      <c r="M233" s="172"/>
      <c r="N233" s="172"/>
      <c r="O233" s="172"/>
      <c r="P233" s="172"/>
      <c r="Q233" s="172"/>
      <c r="R233" s="172"/>
      <c r="S233" s="172"/>
      <c r="T233" s="172"/>
    </row>
    <row r="234" spans="1:20">
      <c r="A234" s="172"/>
      <c r="B234" s="172"/>
      <c r="C234" s="172"/>
      <c r="D234" s="172"/>
      <c r="E234" s="172"/>
      <c r="F234" s="172"/>
      <c r="G234" s="172"/>
      <c r="H234" s="172"/>
      <c r="I234" s="172"/>
      <c r="J234" s="172"/>
      <c r="K234" s="172"/>
      <c r="L234" s="172"/>
      <c r="M234" s="172"/>
      <c r="N234" s="172"/>
      <c r="O234" s="172"/>
      <c r="P234" s="172"/>
      <c r="Q234" s="172"/>
      <c r="R234" s="172"/>
      <c r="S234" s="172"/>
      <c r="T234" s="172"/>
    </row>
    <row r="235" spans="1:20">
      <c r="A235" s="172"/>
      <c r="B235" s="172"/>
      <c r="C235" s="172"/>
      <c r="D235" s="172"/>
      <c r="E235" s="172"/>
      <c r="F235" s="172"/>
      <c r="G235" s="172"/>
      <c r="H235" s="172"/>
      <c r="I235" s="172"/>
      <c r="J235" s="172"/>
      <c r="K235" s="172"/>
      <c r="L235" s="172"/>
      <c r="M235" s="172"/>
      <c r="N235" s="172"/>
      <c r="O235" s="172"/>
      <c r="P235" s="172"/>
      <c r="Q235" s="172"/>
      <c r="R235" s="172"/>
      <c r="S235" s="172"/>
      <c r="T235" s="172"/>
    </row>
    <row r="236" spans="1:20">
      <c r="A236" s="172"/>
      <c r="B236" s="172"/>
      <c r="C236" s="172"/>
      <c r="D236" s="172"/>
      <c r="E236" s="172"/>
      <c r="F236" s="172"/>
      <c r="G236" s="172"/>
      <c r="H236" s="172"/>
      <c r="I236" s="172"/>
      <c r="J236" s="172"/>
      <c r="K236" s="172"/>
      <c r="L236" s="172"/>
      <c r="M236" s="172"/>
      <c r="N236" s="172"/>
      <c r="O236" s="172"/>
      <c r="P236" s="172"/>
      <c r="Q236" s="172"/>
      <c r="R236" s="172"/>
      <c r="S236" s="172"/>
      <c r="T236" s="172"/>
    </row>
    <row r="237" spans="1:20">
      <c r="A237" s="172"/>
      <c r="B237" s="172"/>
      <c r="C237" s="172"/>
      <c r="D237" s="172"/>
      <c r="E237" s="172"/>
      <c r="F237" s="172"/>
      <c r="G237" s="172"/>
      <c r="H237" s="172"/>
      <c r="I237" s="172"/>
      <c r="J237" s="172"/>
      <c r="K237" s="172"/>
      <c r="L237" s="172"/>
      <c r="M237" s="172"/>
      <c r="N237" s="172"/>
      <c r="O237" s="172"/>
      <c r="P237" s="172"/>
      <c r="Q237" s="172"/>
      <c r="R237" s="172"/>
      <c r="S237" s="172"/>
      <c r="T237" s="172"/>
    </row>
    <row r="238" spans="1:20">
      <c r="A238" s="172"/>
      <c r="B238" s="172"/>
      <c r="C238" s="172"/>
      <c r="D238" s="172"/>
      <c r="E238" s="172"/>
      <c r="F238" s="172"/>
      <c r="G238" s="172"/>
      <c r="H238" s="172"/>
      <c r="I238" s="172"/>
      <c r="J238" s="172"/>
      <c r="K238" s="172"/>
      <c r="L238" s="172"/>
      <c r="M238" s="172"/>
      <c r="N238" s="172"/>
      <c r="O238" s="172"/>
      <c r="P238" s="172"/>
      <c r="Q238" s="172"/>
      <c r="R238" s="172"/>
      <c r="S238" s="172"/>
      <c r="T238" s="172"/>
    </row>
    <row r="239" spans="1:20">
      <c r="A239" s="172"/>
      <c r="B239" s="172"/>
      <c r="C239" s="172"/>
      <c r="D239" s="172"/>
      <c r="E239" s="172"/>
      <c r="F239" s="172"/>
      <c r="G239" s="172"/>
      <c r="H239" s="172"/>
      <c r="I239" s="172"/>
      <c r="J239" s="172"/>
      <c r="K239" s="172"/>
      <c r="L239" s="172"/>
      <c r="M239" s="172"/>
      <c r="N239" s="172"/>
      <c r="O239" s="172"/>
      <c r="P239" s="172"/>
      <c r="Q239" s="172"/>
      <c r="R239" s="172"/>
      <c r="S239" s="172"/>
      <c r="T239" s="172"/>
    </row>
    <row r="240" spans="1:20">
      <c r="A240" s="172"/>
      <c r="B240" s="172"/>
      <c r="C240" s="172"/>
      <c r="D240" s="172"/>
      <c r="E240" s="172"/>
      <c r="F240" s="172"/>
      <c r="G240" s="172"/>
      <c r="H240" s="172"/>
      <c r="I240" s="172"/>
      <c r="J240" s="172"/>
      <c r="K240" s="172"/>
      <c r="L240" s="172"/>
      <c r="M240" s="172"/>
      <c r="N240" s="172"/>
      <c r="O240" s="172"/>
      <c r="P240" s="172"/>
      <c r="Q240" s="172"/>
      <c r="R240" s="172"/>
      <c r="S240" s="172"/>
      <c r="T240" s="172"/>
    </row>
    <row r="241" spans="1:20">
      <c r="A241" s="172"/>
      <c r="B241" s="172"/>
      <c r="C241" s="172"/>
      <c r="D241" s="172"/>
      <c r="E241" s="172"/>
      <c r="F241" s="172"/>
      <c r="G241" s="172"/>
      <c r="H241" s="172"/>
      <c r="I241" s="172"/>
      <c r="J241" s="172"/>
      <c r="K241" s="172"/>
      <c r="L241" s="172"/>
      <c r="M241" s="172"/>
      <c r="N241" s="172"/>
      <c r="O241" s="172"/>
      <c r="P241" s="172"/>
      <c r="Q241" s="172"/>
      <c r="R241" s="172"/>
      <c r="S241" s="172"/>
      <c r="T241" s="172"/>
    </row>
    <row r="242" spans="1:20">
      <c r="A242" s="172"/>
      <c r="B242" s="172"/>
      <c r="C242" s="172"/>
      <c r="D242" s="172"/>
      <c r="E242" s="172"/>
      <c r="F242" s="172"/>
      <c r="G242" s="172"/>
      <c r="H242" s="172"/>
      <c r="I242" s="172"/>
      <c r="J242" s="172"/>
      <c r="K242" s="172"/>
      <c r="L242" s="172"/>
      <c r="M242" s="172"/>
      <c r="N242" s="172"/>
      <c r="O242" s="172"/>
      <c r="P242" s="172"/>
      <c r="Q242" s="172"/>
      <c r="R242" s="172"/>
      <c r="S242" s="172"/>
      <c r="T242" s="172"/>
    </row>
    <row r="243" spans="1:20">
      <c r="A243" s="172"/>
      <c r="B243" s="172"/>
      <c r="C243" s="172"/>
      <c r="D243" s="172"/>
      <c r="E243" s="172"/>
      <c r="F243" s="172"/>
      <c r="G243" s="172"/>
      <c r="H243" s="172"/>
      <c r="I243" s="172"/>
      <c r="J243" s="172"/>
      <c r="K243" s="172"/>
      <c r="L243" s="172"/>
      <c r="M243" s="172"/>
      <c r="N243" s="172"/>
      <c r="O243" s="172"/>
      <c r="P243" s="172"/>
      <c r="Q243" s="172"/>
      <c r="R243" s="172"/>
      <c r="S243" s="172"/>
      <c r="T243" s="172"/>
    </row>
    <row r="244" spans="1:20">
      <c r="A244" s="172"/>
      <c r="B244" s="172"/>
      <c r="C244" s="172"/>
      <c r="D244" s="172"/>
      <c r="E244" s="172"/>
      <c r="F244" s="172"/>
      <c r="G244" s="172"/>
      <c r="H244" s="172"/>
      <c r="I244" s="172"/>
      <c r="J244" s="172"/>
      <c r="K244" s="172"/>
      <c r="L244" s="172"/>
      <c r="M244" s="172"/>
      <c r="N244" s="172"/>
      <c r="O244" s="172"/>
      <c r="P244" s="172"/>
      <c r="Q244" s="172"/>
      <c r="R244" s="172"/>
      <c r="S244" s="172"/>
      <c r="T244" s="172"/>
    </row>
    <row r="245" spans="1:20">
      <c r="A245" s="172"/>
      <c r="B245" s="172"/>
      <c r="C245" s="172"/>
      <c r="D245" s="172"/>
      <c r="E245" s="172"/>
      <c r="F245" s="172"/>
      <c r="G245" s="172"/>
      <c r="H245" s="172"/>
      <c r="I245" s="172"/>
      <c r="J245" s="172"/>
      <c r="K245" s="172"/>
      <c r="L245" s="172"/>
      <c r="M245" s="172"/>
      <c r="N245" s="172"/>
      <c r="O245" s="172"/>
      <c r="P245" s="172"/>
      <c r="Q245" s="172"/>
      <c r="R245" s="172"/>
      <c r="S245" s="172"/>
      <c r="T245" s="172"/>
    </row>
    <row r="246" spans="1:20">
      <c r="A246" s="172"/>
      <c r="B246" s="172"/>
      <c r="C246" s="172"/>
      <c r="D246" s="172"/>
      <c r="E246" s="172"/>
      <c r="F246" s="172"/>
      <c r="G246" s="172"/>
      <c r="H246" s="172"/>
      <c r="I246" s="172"/>
      <c r="J246" s="172"/>
      <c r="K246" s="172"/>
      <c r="L246" s="172"/>
      <c r="M246" s="172"/>
      <c r="N246" s="172"/>
      <c r="O246" s="172"/>
      <c r="P246" s="172"/>
      <c r="Q246" s="172"/>
      <c r="R246" s="172"/>
      <c r="S246" s="172"/>
      <c r="T246" s="172"/>
    </row>
    <row r="247" spans="1:20">
      <c r="A247" s="172"/>
      <c r="B247" s="172"/>
      <c r="C247" s="172"/>
      <c r="D247" s="172"/>
      <c r="E247" s="172"/>
      <c r="F247" s="172"/>
      <c r="G247" s="172"/>
      <c r="H247" s="172"/>
      <c r="I247" s="172"/>
      <c r="J247" s="172"/>
      <c r="K247" s="172"/>
      <c r="L247" s="172"/>
      <c r="M247" s="172"/>
      <c r="N247" s="172"/>
      <c r="O247" s="172"/>
      <c r="P247" s="172"/>
      <c r="Q247" s="172"/>
      <c r="R247" s="172"/>
      <c r="S247" s="172"/>
      <c r="T247" s="172"/>
    </row>
    <row r="248" spans="1:20">
      <c r="A248" s="172"/>
      <c r="B248" s="172"/>
      <c r="C248" s="172"/>
      <c r="D248" s="172"/>
      <c r="E248" s="172"/>
      <c r="F248" s="172"/>
      <c r="G248" s="172"/>
      <c r="H248" s="172"/>
      <c r="I248" s="172"/>
      <c r="J248" s="172"/>
      <c r="K248" s="172"/>
      <c r="L248" s="172"/>
      <c r="M248" s="172"/>
      <c r="N248" s="172"/>
      <c r="O248" s="172"/>
      <c r="P248" s="172"/>
      <c r="Q248" s="172"/>
      <c r="R248" s="172"/>
      <c r="S248" s="172"/>
      <c r="T248" s="172"/>
    </row>
    <row r="249" spans="1:20">
      <c r="A249" s="172"/>
      <c r="B249" s="172"/>
      <c r="C249" s="172"/>
      <c r="D249" s="172"/>
      <c r="E249" s="172"/>
      <c r="F249" s="172"/>
      <c r="G249" s="172"/>
      <c r="H249" s="172"/>
      <c r="I249" s="172"/>
      <c r="J249" s="172"/>
      <c r="K249" s="172"/>
      <c r="L249" s="172"/>
      <c r="M249" s="172"/>
      <c r="N249" s="172"/>
      <c r="O249" s="172"/>
      <c r="P249" s="172"/>
      <c r="Q249" s="172"/>
      <c r="R249" s="172"/>
      <c r="S249" s="172"/>
      <c r="T249" s="172"/>
    </row>
    <row r="250" spans="1:20">
      <c r="A250" s="172"/>
      <c r="B250" s="172"/>
      <c r="C250" s="172"/>
      <c r="D250" s="172"/>
      <c r="E250" s="172"/>
      <c r="F250" s="172"/>
      <c r="G250" s="172"/>
      <c r="H250" s="172"/>
      <c r="I250" s="172"/>
      <c r="J250" s="172"/>
      <c r="K250" s="172"/>
      <c r="L250" s="172"/>
      <c r="M250" s="172"/>
      <c r="N250" s="172"/>
      <c r="O250" s="172"/>
      <c r="P250" s="172"/>
      <c r="Q250" s="172"/>
      <c r="R250" s="172"/>
      <c r="S250" s="172"/>
      <c r="T250" s="172"/>
    </row>
    <row r="251" spans="1:20">
      <c r="A251" s="172"/>
      <c r="B251" s="172"/>
      <c r="C251" s="172"/>
      <c r="D251" s="172"/>
      <c r="E251" s="172"/>
      <c r="F251" s="172"/>
      <c r="G251" s="172"/>
      <c r="H251" s="172"/>
      <c r="I251" s="172"/>
      <c r="J251" s="172"/>
      <c r="K251" s="172"/>
      <c r="L251" s="172"/>
      <c r="M251" s="172"/>
      <c r="N251" s="172"/>
      <c r="O251" s="172"/>
      <c r="P251" s="172"/>
      <c r="Q251" s="172"/>
      <c r="R251" s="172"/>
      <c r="S251" s="172"/>
      <c r="T251" s="172"/>
    </row>
    <row r="252" spans="1:20">
      <c r="A252" s="172"/>
      <c r="B252" s="172"/>
      <c r="C252" s="172"/>
      <c r="D252" s="172"/>
      <c r="E252" s="172"/>
      <c r="F252" s="172"/>
      <c r="G252" s="172"/>
      <c r="H252" s="172"/>
      <c r="I252" s="172"/>
      <c r="J252" s="172"/>
      <c r="K252" s="172"/>
      <c r="L252" s="172"/>
      <c r="M252" s="172"/>
      <c r="N252" s="172"/>
      <c r="O252" s="172"/>
      <c r="P252" s="172"/>
      <c r="Q252" s="172"/>
      <c r="R252" s="172"/>
      <c r="S252" s="172"/>
      <c r="T252" s="172"/>
    </row>
    <row r="253" spans="1:20">
      <c r="A253" s="172"/>
      <c r="B253" s="172"/>
      <c r="C253" s="172"/>
      <c r="D253" s="172"/>
      <c r="E253" s="172"/>
      <c r="F253" s="172"/>
      <c r="G253" s="172"/>
      <c r="H253" s="172"/>
      <c r="I253" s="172"/>
      <c r="J253" s="172"/>
      <c r="K253" s="172"/>
      <c r="L253" s="172"/>
      <c r="M253" s="172"/>
      <c r="N253" s="172"/>
      <c r="O253" s="172"/>
      <c r="P253" s="172"/>
      <c r="Q253" s="172"/>
      <c r="R253" s="172"/>
      <c r="S253" s="172"/>
      <c r="T253" s="172"/>
    </row>
    <row r="254" spans="1:20">
      <c r="A254" s="172"/>
      <c r="B254" s="172"/>
      <c r="C254" s="172"/>
      <c r="D254" s="172"/>
      <c r="E254" s="172"/>
      <c r="F254" s="172"/>
      <c r="G254" s="172"/>
      <c r="H254" s="172"/>
      <c r="I254" s="172"/>
      <c r="J254" s="172"/>
      <c r="K254" s="172"/>
      <c r="L254" s="172"/>
      <c r="M254" s="172"/>
      <c r="N254" s="172"/>
      <c r="O254" s="172"/>
      <c r="P254" s="172"/>
      <c r="Q254" s="172"/>
      <c r="R254" s="172"/>
      <c r="S254" s="172"/>
      <c r="T254" s="172"/>
    </row>
    <row r="255" spans="1:20">
      <c r="A255" s="172"/>
      <c r="B255" s="172"/>
      <c r="C255" s="172"/>
      <c r="D255" s="172"/>
      <c r="E255" s="172"/>
      <c r="F255" s="172"/>
      <c r="G255" s="172"/>
      <c r="H255" s="172"/>
      <c r="I255" s="172"/>
      <c r="J255" s="172"/>
      <c r="K255" s="172"/>
      <c r="L255" s="172"/>
      <c r="M255" s="172"/>
      <c r="N255" s="172"/>
      <c r="O255" s="172"/>
      <c r="P255" s="172"/>
      <c r="Q255" s="172"/>
      <c r="R255" s="172"/>
      <c r="S255" s="172"/>
      <c r="T255" s="172"/>
    </row>
    <row r="256" spans="1:20">
      <c r="A256" s="172"/>
      <c r="B256" s="172"/>
      <c r="C256" s="172"/>
      <c r="D256" s="172"/>
      <c r="E256" s="172"/>
      <c r="F256" s="172"/>
      <c r="G256" s="172"/>
      <c r="H256" s="172"/>
      <c r="I256" s="172"/>
      <c r="J256" s="172"/>
      <c r="K256" s="172"/>
      <c r="L256" s="172"/>
      <c r="M256" s="172"/>
      <c r="N256" s="172"/>
      <c r="O256" s="172"/>
      <c r="P256" s="172"/>
      <c r="Q256" s="172"/>
      <c r="R256" s="172"/>
      <c r="S256" s="172"/>
      <c r="T256" s="172"/>
    </row>
    <row r="257" spans="1:20">
      <c r="A257" s="172"/>
      <c r="B257" s="172"/>
      <c r="C257" s="172"/>
      <c r="D257" s="172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</row>
    <row r="258" spans="1:20">
      <c r="A258" s="172"/>
      <c r="B258" s="172"/>
      <c r="C258" s="172"/>
      <c r="D258" s="172"/>
      <c r="E258" s="172"/>
      <c r="F258" s="172"/>
      <c r="G258" s="172"/>
      <c r="H258" s="172"/>
      <c r="I258" s="172"/>
      <c r="J258" s="172"/>
      <c r="K258" s="172"/>
      <c r="L258" s="172"/>
      <c r="M258" s="172"/>
      <c r="N258" s="172"/>
      <c r="O258" s="172"/>
      <c r="P258" s="172"/>
      <c r="Q258" s="172"/>
      <c r="R258" s="172"/>
      <c r="S258" s="172"/>
      <c r="T258" s="172"/>
    </row>
    <row r="259" spans="1:20">
      <c r="A259" s="172"/>
      <c r="B259" s="172"/>
      <c r="C259" s="172"/>
      <c r="D259" s="172"/>
      <c r="E259" s="172"/>
      <c r="F259" s="172"/>
      <c r="G259" s="172"/>
      <c r="H259" s="172"/>
      <c r="I259" s="172"/>
      <c r="J259" s="172"/>
      <c r="K259" s="172"/>
      <c r="L259" s="172"/>
      <c r="M259" s="172"/>
      <c r="N259" s="172"/>
      <c r="O259" s="172"/>
      <c r="P259" s="172"/>
      <c r="Q259" s="172"/>
      <c r="R259" s="172"/>
      <c r="S259" s="172"/>
      <c r="T259" s="172"/>
    </row>
    <row r="260" spans="1:20">
      <c r="A260" s="172"/>
      <c r="B260" s="172"/>
      <c r="C260" s="172"/>
      <c r="D260" s="172"/>
      <c r="E260" s="172"/>
      <c r="F260" s="172"/>
      <c r="G260" s="172"/>
      <c r="H260" s="172"/>
      <c r="I260" s="172"/>
      <c r="J260" s="172"/>
      <c r="K260" s="172"/>
      <c r="L260" s="172"/>
      <c r="M260" s="172"/>
      <c r="N260" s="172"/>
      <c r="O260" s="172"/>
      <c r="P260" s="172"/>
      <c r="Q260" s="172"/>
      <c r="R260" s="172"/>
      <c r="S260" s="172"/>
      <c r="T260" s="172"/>
    </row>
    <row r="261" spans="1:20">
      <c r="A261" s="172"/>
      <c r="B261" s="172"/>
      <c r="C261" s="172"/>
      <c r="D261" s="172"/>
      <c r="E261" s="172"/>
      <c r="F261" s="172"/>
      <c r="G261" s="172"/>
      <c r="H261" s="172"/>
      <c r="I261" s="172"/>
      <c r="J261" s="172"/>
      <c r="K261" s="172"/>
      <c r="L261" s="172"/>
      <c r="M261" s="172"/>
      <c r="N261" s="172"/>
      <c r="O261" s="172"/>
      <c r="P261" s="172"/>
      <c r="Q261" s="172"/>
      <c r="R261" s="172"/>
      <c r="S261" s="172"/>
      <c r="T261" s="172"/>
    </row>
    <row r="262" spans="1:20">
      <c r="A262" s="172"/>
      <c r="B262" s="172"/>
      <c r="C262" s="172"/>
      <c r="D262" s="172"/>
      <c r="E262" s="172"/>
      <c r="F262" s="172"/>
      <c r="G262" s="172"/>
      <c r="H262" s="172"/>
      <c r="I262" s="172"/>
      <c r="J262" s="172"/>
      <c r="K262" s="172"/>
      <c r="L262" s="172"/>
      <c r="M262" s="172"/>
      <c r="N262" s="172"/>
      <c r="O262" s="172"/>
      <c r="P262" s="172"/>
      <c r="Q262" s="172"/>
      <c r="R262" s="172"/>
      <c r="S262" s="172"/>
      <c r="T262" s="172"/>
    </row>
    <row r="263" spans="1:20">
      <c r="A263" s="172"/>
      <c r="B263" s="172"/>
      <c r="C263" s="172"/>
      <c r="D263" s="172"/>
      <c r="E263" s="172"/>
      <c r="F263" s="172"/>
      <c r="G263" s="172"/>
      <c r="H263" s="172"/>
      <c r="I263" s="172"/>
      <c r="J263" s="172"/>
      <c r="K263" s="172"/>
      <c r="L263" s="172"/>
      <c r="M263" s="172"/>
      <c r="N263" s="172"/>
      <c r="O263" s="172"/>
      <c r="P263" s="172"/>
      <c r="Q263" s="172"/>
      <c r="R263" s="172"/>
      <c r="S263" s="172"/>
      <c r="T263" s="172"/>
    </row>
    <row r="264" spans="1:20">
      <c r="A264" s="172"/>
      <c r="B264" s="172"/>
      <c r="C264" s="172"/>
      <c r="D264" s="172"/>
      <c r="E264" s="172"/>
      <c r="F264" s="172"/>
      <c r="G264" s="172"/>
      <c r="H264" s="172"/>
      <c r="I264" s="172"/>
      <c r="J264" s="172"/>
      <c r="K264" s="172"/>
      <c r="L264" s="172"/>
      <c r="M264" s="172"/>
      <c r="N264" s="172"/>
      <c r="O264" s="172"/>
      <c r="P264" s="172"/>
      <c r="Q264" s="172"/>
      <c r="R264" s="172"/>
      <c r="S264" s="172"/>
      <c r="T264" s="172"/>
    </row>
    <row r="265" spans="1:20">
      <c r="A265" s="172"/>
      <c r="B265" s="172"/>
      <c r="C265" s="172"/>
      <c r="D265" s="172"/>
      <c r="E265" s="172"/>
      <c r="F265" s="172"/>
      <c r="G265" s="172"/>
      <c r="H265" s="172"/>
      <c r="I265" s="172"/>
      <c r="J265" s="172"/>
      <c r="K265" s="172"/>
      <c r="L265" s="172"/>
      <c r="M265" s="172"/>
      <c r="N265" s="172"/>
      <c r="O265" s="172"/>
      <c r="P265" s="172"/>
      <c r="Q265" s="172"/>
      <c r="R265" s="172"/>
      <c r="S265" s="172"/>
      <c r="T265" s="172"/>
    </row>
    <row r="266" spans="1:20">
      <c r="A266" s="172"/>
      <c r="B266" s="172"/>
      <c r="C266" s="172"/>
      <c r="D266" s="172"/>
      <c r="E266" s="172"/>
      <c r="F266" s="172"/>
      <c r="G266" s="172"/>
      <c r="H266" s="172"/>
      <c r="I266" s="172"/>
      <c r="J266" s="172"/>
      <c r="K266" s="172"/>
      <c r="L266" s="172"/>
      <c r="M266" s="172"/>
      <c r="N266" s="172"/>
      <c r="O266" s="172"/>
      <c r="P266" s="172"/>
      <c r="Q266" s="172"/>
      <c r="R266" s="172"/>
      <c r="S266" s="172"/>
      <c r="T266" s="172"/>
    </row>
    <row r="267" spans="1:20">
      <c r="A267" s="172"/>
      <c r="B267" s="172"/>
      <c r="C267" s="172"/>
      <c r="D267" s="172"/>
      <c r="E267" s="172"/>
      <c r="F267" s="172"/>
      <c r="G267" s="172"/>
      <c r="H267" s="172"/>
      <c r="I267" s="172"/>
      <c r="J267" s="172"/>
      <c r="K267" s="172"/>
      <c r="L267" s="172"/>
      <c r="M267" s="172"/>
      <c r="N267" s="172"/>
      <c r="O267" s="172"/>
      <c r="P267" s="172"/>
      <c r="Q267" s="172"/>
      <c r="R267" s="172"/>
      <c r="S267" s="172"/>
      <c r="T267" s="172"/>
    </row>
    <row r="268" spans="1:20">
      <c r="A268" s="172"/>
      <c r="B268" s="172"/>
      <c r="C268" s="172"/>
      <c r="D268" s="172"/>
      <c r="E268" s="172"/>
      <c r="F268" s="172"/>
      <c r="G268" s="172"/>
      <c r="H268" s="172"/>
      <c r="I268" s="172"/>
      <c r="J268" s="172"/>
      <c r="K268" s="172"/>
      <c r="L268" s="172"/>
      <c r="M268" s="172"/>
      <c r="N268" s="172"/>
      <c r="O268" s="172"/>
      <c r="P268" s="172"/>
      <c r="Q268" s="172"/>
      <c r="R268" s="172"/>
      <c r="S268" s="172"/>
      <c r="T268" s="172"/>
    </row>
    <row r="269" spans="1:20">
      <c r="A269" s="172"/>
      <c r="B269" s="172"/>
      <c r="C269" s="172"/>
      <c r="D269" s="172"/>
      <c r="E269" s="172"/>
      <c r="F269" s="172"/>
      <c r="G269" s="172"/>
      <c r="H269" s="172"/>
      <c r="I269" s="172"/>
      <c r="J269" s="172"/>
      <c r="K269" s="172"/>
      <c r="L269" s="172"/>
      <c r="M269" s="172"/>
      <c r="N269" s="172"/>
      <c r="O269" s="172"/>
      <c r="P269" s="172"/>
      <c r="Q269" s="172"/>
      <c r="R269" s="172"/>
      <c r="S269" s="172"/>
      <c r="T269" s="172"/>
    </row>
    <row r="270" spans="1:20">
      <c r="A270" s="172"/>
      <c r="B270" s="172"/>
      <c r="C270" s="172"/>
      <c r="D270" s="172"/>
      <c r="E270" s="172"/>
      <c r="F270" s="172"/>
      <c r="G270" s="172"/>
      <c r="H270" s="172"/>
      <c r="I270" s="172"/>
      <c r="J270" s="172"/>
      <c r="K270" s="172"/>
      <c r="L270" s="172"/>
      <c r="M270" s="172"/>
      <c r="N270" s="172"/>
      <c r="O270" s="172"/>
      <c r="P270" s="172"/>
      <c r="Q270" s="172"/>
      <c r="R270" s="172"/>
      <c r="S270" s="172"/>
      <c r="T270" s="172"/>
    </row>
    <row r="271" spans="1:20">
      <c r="A271" s="172"/>
      <c r="B271" s="172"/>
      <c r="C271" s="172"/>
      <c r="D271" s="172"/>
      <c r="E271" s="172"/>
      <c r="F271" s="172"/>
      <c r="G271" s="172"/>
      <c r="H271" s="172"/>
      <c r="I271" s="172"/>
      <c r="J271" s="172"/>
      <c r="K271" s="172"/>
      <c r="L271" s="172"/>
      <c r="M271" s="172"/>
      <c r="N271" s="172"/>
      <c r="O271" s="172"/>
      <c r="P271" s="172"/>
      <c r="Q271" s="172"/>
      <c r="R271" s="172"/>
      <c r="S271" s="172"/>
      <c r="T271" s="172"/>
    </row>
    <row r="272" spans="1:20">
      <c r="A272" s="172"/>
      <c r="B272" s="172"/>
      <c r="C272" s="172"/>
      <c r="D272" s="172"/>
      <c r="E272" s="172"/>
      <c r="F272" s="172"/>
      <c r="G272" s="172"/>
      <c r="H272" s="172"/>
      <c r="I272" s="172"/>
      <c r="J272" s="172"/>
      <c r="K272" s="172"/>
      <c r="L272" s="172"/>
      <c r="M272" s="172"/>
      <c r="N272" s="172"/>
      <c r="O272" s="172"/>
      <c r="P272" s="172"/>
      <c r="Q272" s="172"/>
      <c r="R272" s="172"/>
      <c r="S272" s="172"/>
      <c r="T272" s="172"/>
    </row>
    <row r="273" spans="1:20">
      <c r="A273" s="172"/>
      <c r="B273" s="172"/>
      <c r="C273" s="172"/>
      <c r="D273" s="172"/>
      <c r="E273" s="172"/>
      <c r="F273" s="172"/>
      <c r="G273" s="172"/>
      <c r="H273" s="172"/>
      <c r="I273" s="172"/>
      <c r="J273" s="172"/>
      <c r="K273" s="172"/>
      <c r="L273" s="172"/>
      <c r="M273" s="172"/>
      <c r="N273" s="172"/>
      <c r="O273" s="172"/>
      <c r="P273" s="172"/>
      <c r="Q273" s="172"/>
      <c r="R273" s="172"/>
      <c r="S273" s="172"/>
      <c r="T273" s="172"/>
    </row>
    <row r="274" spans="1:20">
      <c r="A274" s="172"/>
      <c r="B274" s="172"/>
      <c r="C274" s="172"/>
      <c r="D274" s="172"/>
      <c r="E274" s="172"/>
      <c r="F274" s="172"/>
      <c r="G274" s="172"/>
      <c r="H274" s="172"/>
      <c r="I274" s="172"/>
      <c r="J274" s="172"/>
      <c r="K274" s="172"/>
      <c r="L274" s="172"/>
      <c r="M274" s="172"/>
      <c r="N274" s="172"/>
      <c r="O274" s="172"/>
      <c r="P274" s="172"/>
      <c r="Q274" s="172"/>
      <c r="R274" s="172"/>
      <c r="S274" s="172"/>
      <c r="T274" s="172"/>
    </row>
    <row r="275" spans="1:20">
      <c r="A275" s="172"/>
      <c r="B275" s="172"/>
      <c r="C275" s="172"/>
      <c r="D275" s="172"/>
      <c r="E275" s="172"/>
      <c r="F275" s="172"/>
      <c r="G275" s="172"/>
      <c r="H275" s="172"/>
      <c r="I275" s="172"/>
      <c r="J275" s="172"/>
      <c r="K275" s="172"/>
      <c r="L275" s="172"/>
      <c r="M275" s="172"/>
      <c r="N275" s="172"/>
      <c r="O275" s="172"/>
      <c r="P275" s="172"/>
      <c r="Q275" s="172"/>
      <c r="R275" s="172"/>
      <c r="S275" s="172"/>
      <c r="T275" s="172"/>
    </row>
    <row r="276" spans="1:20">
      <c r="A276" s="172"/>
      <c r="B276" s="172"/>
      <c r="C276" s="172"/>
      <c r="D276" s="172"/>
      <c r="E276" s="172"/>
      <c r="F276" s="172"/>
      <c r="G276" s="172"/>
      <c r="H276" s="172"/>
      <c r="I276" s="172"/>
      <c r="J276" s="172"/>
      <c r="K276" s="172"/>
      <c r="L276" s="172"/>
      <c r="M276" s="172"/>
      <c r="N276" s="172"/>
      <c r="O276" s="172"/>
      <c r="P276" s="172"/>
      <c r="Q276" s="172"/>
      <c r="R276" s="172"/>
      <c r="S276" s="172"/>
      <c r="T276" s="172"/>
    </row>
    <row r="277" spans="1:20">
      <c r="A277" s="172"/>
      <c r="B277" s="172"/>
      <c r="C277" s="172"/>
      <c r="D277" s="172"/>
      <c r="E277" s="172"/>
      <c r="F277" s="172"/>
      <c r="G277" s="172"/>
      <c r="H277" s="172"/>
      <c r="I277" s="172"/>
      <c r="J277" s="172"/>
      <c r="K277" s="172"/>
      <c r="L277" s="172"/>
      <c r="M277" s="172"/>
      <c r="N277" s="172"/>
      <c r="O277" s="172"/>
      <c r="P277" s="172"/>
      <c r="Q277" s="172"/>
      <c r="R277" s="172"/>
      <c r="S277" s="172"/>
      <c r="T277" s="172"/>
    </row>
    <row r="278" spans="1:20">
      <c r="A278" s="172"/>
      <c r="B278" s="172"/>
      <c r="C278" s="172"/>
      <c r="D278" s="172"/>
      <c r="E278" s="172"/>
      <c r="F278" s="172"/>
      <c r="G278" s="172"/>
      <c r="H278" s="172"/>
      <c r="I278" s="172"/>
      <c r="J278" s="172"/>
      <c r="K278" s="172"/>
      <c r="L278" s="172"/>
      <c r="M278" s="172"/>
      <c r="N278" s="172"/>
      <c r="O278" s="172"/>
      <c r="P278" s="172"/>
      <c r="Q278" s="172"/>
      <c r="R278" s="172"/>
      <c r="S278" s="172"/>
      <c r="T278" s="172"/>
    </row>
    <row r="279" spans="1:20">
      <c r="A279" s="172"/>
      <c r="B279" s="172"/>
      <c r="C279" s="172"/>
      <c r="D279" s="172"/>
      <c r="E279" s="172"/>
      <c r="F279" s="172"/>
      <c r="G279" s="172"/>
      <c r="H279" s="172"/>
      <c r="I279" s="172"/>
      <c r="J279" s="172"/>
      <c r="K279" s="172"/>
      <c r="L279" s="172"/>
      <c r="M279" s="172"/>
      <c r="N279" s="172"/>
      <c r="O279" s="172"/>
      <c r="P279" s="172"/>
      <c r="Q279" s="172"/>
      <c r="R279" s="172"/>
      <c r="S279" s="172"/>
      <c r="T279" s="172"/>
    </row>
    <row r="280" spans="1:20">
      <c r="A280" s="172"/>
      <c r="B280" s="172"/>
      <c r="C280" s="172"/>
      <c r="D280" s="172"/>
      <c r="E280" s="172"/>
      <c r="F280" s="172"/>
      <c r="G280" s="172"/>
      <c r="H280" s="172"/>
      <c r="I280" s="172"/>
      <c r="J280" s="172"/>
      <c r="K280" s="172"/>
      <c r="L280" s="172"/>
      <c r="M280" s="172"/>
      <c r="N280" s="172"/>
      <c r="O280" s="172"/>
      <c r="P280" s="172"/>
      <c r="Q280" s="172"/>
      <c r="R280" s="172"/>
      <c r="S280" s="172"/>
      <c r="T280" s="172"/>
    </row>
    <row r="281" spans="1:20">
      <c r="A281" s="172"/>
      <c r="B281" s="172"/>
      <c r="C281" s="172"/>
      <c r="D281" s="172"/>
      <c r="E281" s="172"/>
      <c r="F281" s="172"/>
      <c r="G281" s="172"/>
      <c r="H281" s="172"/>
      <c r="I281" s="172"/>
      <c r="J281" s="172"/>
      <c r="K281" s="172"/>
      <c r="L281" s="172"/>
      <c r="M281" s="172"/>
      <c r="N281" s="172"/>
      <c r="O281" s="172"/>
      <c r="P281" s="172"/>
      <c r="Q281" s="172"/>
      <c r="R281" s="172"/>
      <c r="S281" s="172"/>
      <c r="T281" s="172"/>
    </row>
    <row r="282" spans="1:20">
      <c r="A282" s="172"/>
      <c r="B282" s="172"/>
      <c r="C282" s="172"/>
      <c r="D282" s="172"/>
      <c r="E282" s="172"/>
      <c r="F282" s="172"/>
      <c r="G282" s="172"/>
      <c r="H282" s="172"/>
      <c r="I282" s="172"/>
      <c r="J282" s="172"/>
      <c r="K282" s="172"/>
      <c r="L282" s="172"/>
      <c r="M282" s="172"/>
      <c r="N282" s="172"/>
      <c r="O282" s="172"/>
      <c r="P282" s="172"/>
      <c r="Q282" s="172"/>
      <c r="R282" s="172"/>
      <c r="S282" s="172"/>
      <c r="T282" s="172"/>
    </row>
  </sheetData>
  <sheetProtection password="CB73" sheet="1"/>
  <phoneticPr fontId="2" type="noConversion"/>
  <pageMargins left="0.75" right="0.75" top="1" bottom="1" header="0.5" footer="0.5"/>
  <pageSetup scale="68" orientation="portrait" horizontalDpi="300" verticalDpi="180" r:id="rId1"/>
  <headerFooter alignWithMargins="0"/>
  <rowBreaks count="1" manualBreakCount="1">
    <brk id="114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99391-5AE1-4FE0-BB9C-ABCCC55665DE}">
  <dimension ref="B2:N147"/>
  <sheetViews>
    <sheetView topLeftCell="A64" zoomScaleNormal="100" workbookViewId="0">
      <selection activeCell="A81" sqref="A81"/>
    </sheetView>
  </sheetViews>
  <sheetFormatPr defaultRowHeight="12.75"/>
  <cols>
    <col min="2" max="2" width="7" customWidth="1"/>
    <col min="3" max="3" width="7.140625" customWidth="1"/>
    <col min="4" max="4" width="7.5703125" customWidth="1"/>
    <col min="5" max="5" width="10.42578125" customWidth="1"/>
    <col min="6" max="6" width="8.85546875" customWidth="1"/>
    <col min="7" max="7" width="9.28515625" customWidth="1"/>
    <col min="8" max="8" width="9" customWidth="1"/>
  </cols>
  <sheetData>
    <row r="2" spans="2:14">
      <c r="E2" t="s">
        <v>19</v>
      </c>
    </row>
    <row r="3" spans="2:14" ht="13.5" thickBot="1"/>
    <row r="4" spans="2:14">
      <c r="B4" s="1"/>
      <c r="C4" s="2"/>
      <c r="D4" s="3"/>
      <c r="E4" s="2"/>
      <c r="F4" s="1" t="s">
        <v>92</v>
      </c>
      <c r="G4" s="2"/>
      <c r="H4" s="3"/>
      <c r="I4" s="1" t="s">
        <v>93</v>
      </c>
      <c r="J4" s="2"/>
      <c r="K4" s="3"/>
      <c r="L4" s="1" t="s">
        <v>93</v>
      </c>
      <c r="M4" s="2"/>
      <c r="N4" s="3"/>
    </row>
    <row r="5" spans="2:14" ht="14.25">
      <c r="B5" s="4" t="s">
        <v>54</v>
      </c>
      <c r="C5" s="5"/>
      <c r="D5" s="6"/>
      <c r="E5" s="8" t="s">
        <v>57</v>
      </c>
      <c r="F5" s="4" t="s">
        <v>94</v>
      </c>
      <c r="G5" s="5"/>
      <c r="H5" s="6"/>
      <c r="I5" s="4" t="s">
        <v>95</v>
      </c>
      <c r="J5" s="5"/>
      <c r="K5" s="6"/>
      <c r="L5" s="4" t="s">
        <v>96</v>
      </c>
      <c r="M5" s="5"/>
      <c r="N5" s="6"/>
    </row>
    <row r="6" spans="2:14" ht="15" thickBot="1">
      <c r="B6" s="13" t="s">
        <v>62</v>
      </c>
      <c r="C6" s="14" t="s">
        <v>63</v>
      </c>
      <c r="D6" s="15" t="s">
        <v>64</v>
      </c>
      <c r="E6" s="20" t="s">
        <v>58</v>
      </c>
      <c r="F6" s="16">
        <v>6.25E-2</v>
      </c>
      <c r="G6" s="17">
        <v>0.125</v>
      </c>
      <c r="H6" s="18">
        <v>0.25</v>
      </c>
      <c r="I6" s="16">
        <v>6.25E-2</v>
      </c>
      <c r="J6" s="17">
        <v>0.125</v>
      </c>
      <c r="K6" s="18">
        <v>0.25</v>
      </c>
      <c r="L6" s="16">
        <v>6.25E-2</v>
      </c>
      <c r="M6" s="17">
        <v>0.125</v>
      </c>
      <c r="N6" s="18">
        <v>0.25</v>
      </c>
    </row>
    <row r="7" spans="2:14">
      <c r="B7" s="7">
        <v>4</v>
      </c>
      <c r="C7" s="8">
        <v>8</v>
      </c>
      <c r="D7" s="9">
        <v>1.625</v>
      </c>
      <c r="E7" s="21">
        <f t="shared" ref="E7:E49" si="0">B7*C7</f>
        <v>32</v>
      </c>
      <c r="F7" s="23">
        <f t="shared" ref="F7:F49" si="1">(B7+$F$6)*(C7+$F$6)</f>
        <v>32.75390625</v>
      </c>
      <c r="G7" s="24">
        <f t="shared" ref="G7:G49" si="2">(B7+$G$6)*(C7+$G$6)</f>
        <v>33.515625</v>
      </c>
      <c r="H7" s="25">
        <f t="shared" ref="H7:H49" si="3">(B7+$H$6)*(C7+$H$6)</f>
        <v>35.0625</v>
      </c>
      <c r="I7" s="29">
        <f>F7-$E$7</f>
        <v>0.75390625</v>
      </c>
      <c r="J7" s="30">
        <f>G7-$E$7</f>
        <v>1.515625</v>
      </c>
      <c r="K7" s="31">
        <f>H7-$E$7</f>
        <v>3.0625</v>
      </c>
      <c r="L7" s="32">
        <f t="shared" ref="L7:L49" si="4">I7/F7</f>
        <v>2.3017292784734644E-2</v>
      </c>
      <c r="M7" s="33">
        <f t="shared" ref="M7:M49" si="5">J7/G7</f>
        <v>4.5221445221445222E-2</v>
      </c>
      <c r="N7" s="34">
        <f t="shared" ref="N7:N49" si="6">K7/H7</f>
        <v>8.7344028520499106E-2</v>
      </c>
    </row>
    <row r="8" spans="2:14">
      <c r="B8" s="7">
        <v>4</v>
      </c>
      <c r="C8" s="8">
        <v>8</v>
      </c>
      <c r="D8" s="9">
        <v>2.25</v>
      </c>
      <c r="E8" s="21">
        <f t="shared" si="0"/>
        <v>32</v>
      </c>
      <c r="F8" s="23">
        <f t="shared" si="1"/>
        <v>32.75390625</v>
      </c>
      <c r="G8" s="24">
        <f t="shared" si="2"/>
        <v>33.515625</v>
      </c>
      <c r="H8" s="25">
        <f t="shared" si="3"/>
        <v>35.0625</v>
      </c>
      <c r="I8" s="23">
        <f t="shared" ref="I8:I49" si="7">F8-E8</f>
        <v>0.75390625</v>
      </c>
      <c r="J8" s="24">
        <f t="shared" ref="J8:J49" si="8">G8-E8</f>
        <v>1.515625</v>
      </c>
      <c r="K8" s="25">
        <f t="shared" ref="K8:K49" si="9">H8-E8</f>
        <v>3.0625</v>
      </c>
      <c r="L8" s="35">
        <f t="shared" si="4"/>
        <v>2.3017292784734644E-2</v>
      </c>
      <c r="M8" s="36">
        <f t="shared" si="5"/>
        <v>4.5221445221445222E-2</v>
      </c>
      <c r="N8" s="37">
        <f t="shared" si="6"/>
        <v>8.7344028520499106E-2</v>
      </c>
    </row>
    <row r="9" spans="2:14">
      <c r="B9" s="7">
        <v>4</v>
      </c>
      <c r="C9" s="8">
        <v>8</v>
      </c>
      <c r="D9" s="9">
        <v>2.5</v>
      </c>
      <c r="E9" s="21">
        <f t="shared" si="0"/>
        <v>32</v>
      </c>
      <c r="F9" s="23">
        <f t="shared" si="1"/>
        <v>32.75390625</v>
      </c>
      <c r="G9" s="24">
        <f t="shared" si="2"/>
        <v>33.515625</v>
      </c>
      <c r="H9" s="25">
        <f t="shared" si="3"/>
        <v>35.0625</v>
      </c>
      <c r="I9" s="23">
        <f t="shared" si="7"/>
        <v>0.75390625</v>
      </c>
      <c r="J9" s="24">
        <f t="shared" si="8"/>
        <v>1.515625</v>
      </c>
      <c r="K9" s="25">
        <f t="shared" si="9"/>
        <v>3.0625</v>
      </c>
      <c r="L9" s="35">
        <f t="shared" si="4"/>
        <v>2.3017292784734644E-2</v>
      </c>
      <c r="M9" s="36">
        <f t="shared" si="5"/>
        <v>4.5221445221445222E-2</v>
      </c>
      <c r="N9" s="37">
        <f t="shared" si="6"/>
        <v>8.7344028520499106E-2</v>
      </c>
    </row>
    <row r="10" spans="2:14">
      <c r="B10" s="7"/>
      <c r="C10" s="8"/>
      <c r="D10" s="9"/>
      <c r="E10" s="21">
        <f t="shared" si="0"/>
        <v>0</v>
      </c>
      <c r="F10" s="23">
        <f t="shared" si="1"/>
        <v>3.90625E-3</v>
      </c>
      <c r="G10" s="24">
        <f t="shared" si="2"/>
        <v>1.5625E-2</v>
      </c>
      <c r="H10" s="25">
        <f t="shared" si="3"/>
        <v>6.25E-2</v>
      </c>
      <c r="I10" s="23">
        <f t="shared" si="7"/>
        <v>3.90625E-3</v>
      </c>
      <c r="J10" s="24">
        <f t="shared" si="8"/>
        <v>1.5625E-2</v>
      </c>
      <c r="K10" s="25">
        <f t="shared" si="9"/>
        <v>6.25E-2</v>
      </c>
      <c r="L10" s="35">
        <f t="shared" si="4"/>
        <v>1</v>
      </c>
      <c r="M10" s="36">
        <f t="shared" si="5"/>
        <v>1</v>
      </c>
      <c r="N10" s="37">
        <f t="shared" si="6"/>
        <v>1</v>
      </c>
    </row>
    <row r="11" spans="2:14">
      <c r="B11" s="7"/>
      <c r="C11" s="8"/>
      <c r="D11" s="9"/>
      <c r="E11" s="21">
        <f t="shared" si="0"/>
        <v>0</v>
      </c>
      <c r="F11" s="23">
        <f t="shared" si="1"/>
        <v>3.90625E-3</v>
      </c>
      <c r="G11" s="24">
        <f t="shared" si="2"/>
        <v>1.5625E-2</v>
      </c>
      <c r="H11" s="25">
        <f t="shared" si="3"/>
        <v>6.25E-2</v>
      </c>
      <c r="I11" s="23">
        <f t="shared" si="7"/>
        <v>3.90625E-3</v>
      </c>
      <c r="J11" s="24">
        <f t="shared" si="8"/>
        <v>1.5625E-2</v>
      </c>
      <c r="K11" s="25">
        <f t="shared" si="9"/>
        <v>6.25E-2</v>
      </c>
      <c r="L11" s="35">
        <f t="shared" si="4"/>
        <v>1</v>
      </c>
      <c r="M11" s="36">
        <f t="shared" si="5"/>
        <v>1</v>
      </c>
      <c r="N11" s="37">
        <f t="shared" si="6"/>
        <v>1</v>
      </c>
    </row>
    <row r="12" spans="2:14">
      <c r="B12" s="7"/>
      <c r="C12" s="8"/>
      <c r="D12" s="9"/>
      <c r="E12" s="21">
        <f t="shared" si="0"/>
        <v>0</v>
      </c>
      <c r="F12" s="23">
        <f t="shared" si="1"/>
        <v>3.90625E-3</v>
      </c>
      <c r="G12" s="24">
        <f t="shared" si="2"/>
        <v>1.5625E-2</v>
      </c>
      <c r="H12" s="25">
        <f t="shared" si="3"/>
        <v>6.25E-2</v>
      </c>
      <c r="I12" s="23">
        <f t="shared" si="7"/>
        <v>3.90625E-3</v>
      </c>
      <c r="J12" s="24">
        <f t="shared" si="8"/>
        <v>1.5625E-2</v>
      </c>
      <c r="K12" s="25">
        <f t="shared" si="9"/>
        <v>6.25E-2</v>
      </c>
      <c r="L12" s="35">
        <f t="shared" si="4"/>
        <v>1</v>
      </c>
      <c r="M12" s="36">
        <f t="shared" si="5"/>
        <v>1</v>
      </c>
      <c r="N12" s="37">
        <f t="shared" si="6"/>
        <v>1</v>
      </c>
    </row>
    <row r="13" spans="2:14">
      <c r="B13" s="7"/>
      <c r="C13" s="8"/>
      <c r="D13" s="9"/>
      <c r="E13" s="21">
        <f t="shared" si="0"/>
        <v>0</v>
      </c>
      <c r="F13" s="23">
        <f t="shared" si="1"/>
        <v>3.90625E-3</v>
      </c>
      <c r="G13" s="24">
        <f t="shared" si="2"/>
        <v>1.5625E-2</v>
      </c>
      <c r="H13" s="25">
        <f t="shared" si="3"/>
        <v>6.25E-2</v>
      </c>
      <c r="I13" s="23">
        <f t="shared" si="7"/>
        <v>3.90625E-3</v>
      </c>
      <c r="J13" s="24">
        <f t="shared" si="8"/>
        <v>1.5625E-2</v>
      </c>
      <c r="K13" s="25">
        <f t="shared" si="9"/>
        <v>6.25E-2</v>
      </c>
      <c r="L13" s="35">
        <f t="shared" si="4"/>
        <v>1</v>
      </c>
      <c r="M13" s="36">
        <f t="shared" si="5"/>
        <v>1</v>
      </c>
      <c r="N13" s="37">
        <f t="shared" si="6"/>
        <v>1</v>
      </c>
    </row>
    <row r="14" spans="2:14">
      <c r="B14" s="7">
        <v>4</v>
      </c>
      <c r="C14" s="8">
        <v>4</v>
      </c>
      <c r="D14" s="9">
        <v>0.5</v>
      </c>
      <c r="E14" s="21">
        <f t="shared" si="0"/>
        <v>16</v>
      </c>
      <c r="F14" s="23">
        <f t="shared" si="1"/>
        <v>16.50390625</v>
      </c>
      <c r="G14" s="24">
        <f t="shared" si="2"/>
        <v>17.015625</v>
      </c>
      <c r="H14" s="25">
        <f t="shared" si="3"/>
        <v>18.0625</v>
      </c>
      <c r="I14" s="23">
        <f t="shared" si="7"/>
        <v>0.50390625</v>
      </c>
      <c r="J14" s="24">
        <f t="shared" si="8"/>
        <v>1.015625</v>
      </c>
      <c r="K14" s="25">
        <f t="shared" si="9"/>
        <v>2.0625</v>
      </c>
      <c r="L14" s="35">
        <f t="shared" si="4"/>
        <v>3.0532544378698224E-2</v>
      </c>
      <c r="M14" s="36">
        <f t="shared" si="5"/>
        <v>5.968778696051423E-2</v>
      </c>
      <c r="N14" s="37">
        <f t="shared" si="6"/>
        <v>0.11418685121107267</v>
      </c>
    </row>
    <row r="15" spans="2:14">
      <c r="B15" s="7">
        <v>4</v>
      </c>
      <c r="C15" s="8">
        <v>8</v>
      </c>
      <c r="D15" s="9">
        <v>0.25</v>
      </c>
      <c r="E15" s="21">
        <f t="shared" si="0"/>
        <v>32</v>
      </c>
      <c r="F15" s="23">
        <f t="shared" si="1"/>
        <v>32.75390625</v>
      </c>
      <c r="G15" s="24">
        <f t="shared" si="2"/>
        <v>33.515625</v>
      </c>
      <c r="H15" s="25">
        <f t="shared" si="3"/>
        <v>35.0625</v>
      </c>
      <c r="I15" s="23">
        <f t="shared" si="7"/>
        <v>0.75390625</v>
      </c>
      <c r="J15" s="24">
        <f t="shared" si="8"/>
        <v>1.515625</v>
      </c>
      <c r="K15" s="25">
        <f t="shared" si="9"/>
        <v>3.0625</v>
      </c>
      <c r="L15" s="35">
        <f t="shared" si="4"/>
        <v>2.3017292784734644E-2</v>
      </c>
      <c r="M15" s="36">
        <f t="shared" si="5"/>
        <v>4.5221445221445222E-2</v>
      </c>
      <c r="N15" s="37">
        <f t="shared" si="6"/>
        <v>8.7344028520499106E-2</v>
      </c>
    </row>
    <row r="16" spans="2:14">
      <c r="B16" s="7">
        <v>4</v>
      </c>
      <c r="C16" s="8">
        <v>8</v>
      </c>
      <c r="D16" s="9">
        <v>0.3125</v>
      </c>
      <c r="E16" s="21">
        <f t="shared" si="0"/>
        <v>32</v>
      </c>
      <c r="F16" s="23">
        <f t="shared" si="1"/>
        <v>32.75390625</v>
      </c>
      <c r="G16" s="24">
        <f t="shared" si="2"/>
        <v>33.515625</v>
      </c>
      <c r="H16" s="25">
        <f t="shared" si="3"/>
        <v>35.0625</v>
      </c>
      <c r="I16" s="23">
        <f t="shared" si="7"/>
        <v>0.75390625</v>
      </c>
      <c r="J16" s="24">
        <f t="shared" si="8"/>
        <v>1.515625</v>
      </c>
      <c r="K16" s="25">
        <f t="shared" si="9"/>
        <v>3.0625</v>
      </c>
      <c r="L16" s="35">
        <f t="shared" si="4"/>
        <v>2.3017292784734644E-2</v>
      </c>
      <c r="M16" s="36">
        <f t="shared" si="5"/>
        <v>4.5221445221445222E-2</v>
      </c>
      <c r="N16" s="37">
        <f t="shared" si="6"/>
        <v>8.7344028520499106E-2</v>
      </c>
    </row>
    <row r="17" spans="2:14">
      <c r="B17" s="7">
        <v>4</v>
      </c>
      <c r="C17" s="8">
        <v>8</v>
      </c>
      <c r="D17" s="9">
        <v>0.5</v>
      </c>
      <c r="E17" s="21">
        <f t="shared" si="0"/>
        <v>32</v>
      </c>
      <c r="F17" s="23">
        <f t="shared" si="1"/>
        <v>32.75390625</v>
      </c>
      <c r="G17" s="24">
        <f t="shared" si="2"/>
        <v>33.515625</v>
      </c>
      <c r="H17" s="25">
        <f t="shared" si="3"/>
        <v>35.0625</v>
      </c>
      <c r="I17" s="23">
        <f t="shared" si="7"/>
        <v>0.75390625</v>
      </c>
      <c r="J17" s="24">
        <f t="shared" si="8"/>
        <v>1.515625</v>
      </c>
      <c r="K17" s="25">
        <f t="shared" si="9"/>
        <v>3.0625</v>
      </c>
      <c r="L17" s="35">
        <f t="shared" si="4"/>
        <v>2.3017292784734644E-2</v>
      </c>
      <c r="M17" s="36">
        <f t="shared" si="5"/>
        <v>4.5221445221445222E-2</v>
      </c>
      <c r="N17" s="37">
        <f t="shared" si="6"/>
        <v>8.7344028520499106E-2</v>
      </c>
    </row>
    <row r="18" spans="2:14">
      <c r="B18" s="7">
        <v>4</v>
      </c>
      <c r="C18" s="8">
        <v>8</v>
      </c>
      <c r="D18" s="9">
        <v>1</v>
      </c>
      <c r="E18" s="21">
        <f t="shared" si="0"/>
        <v>32</v>
      </c>
      <c r="F18" s="23">
        <f t="shared" si="1"/>
        <v>32.75390625</v>
      </c>
      <c r="G18" s="24">
        <f t="shared" si="2"/>
        <v>33.515625</v>
      </c>
      <c r="H18" s="25">
        <f t="shared" si="3"/>
        <v>35.0625</v>
      </c>
      <c r="I18" s="23">
        <f t="shared" si="7"/>
        <v>0.75390625</v>
      </c>
      <c r="J18" s="24">
        <f t="shared" si="8"/>
        <v>1.515625</v>
      </c>
      <c r="K18" s="25">
        <f t="shared" si="9"/>
        <v>3.0625</v>
      </c>
      <c r="L18" s="35">
        <f t="shared" si="4"/>
        <v>2.3017292784734644E-2</v>
      </c>
      <c r="M18" s="36">
        <f t="shared" si="5"/>
        <v>4.5221445221445222E-2</v>
      </c>
      <c r="N18" s="37">
        <f t="shared" si="6"/>
        <v>8.7344028520499106E-2</v>
      </c>
    </row>
    <row r="19" spans="2:14">
      <c r="B19" s="7">
        <v>4</v>
      </c>
      <c r="C19" s="8">
        <v>8</v>
      </c>
      <c r="D19" s="9">
        <v>1.1875</v>
      </c>
      <c r="E19" s="21">
        <f t="shared" si="0"/>
        <v>32</v>
      </c>
      <c r="F19" s="23">
        <f t="shared" si="1"/>
        <v>32.75390625</v>
      </c>
      <c r="G19" s="24">
        <f t="shared" si="2"/>
        <v>33.515625</v>
      </c>
      <c r="H19" s="25">
        <f t="shared" si="3"/>
        <v>35.0625</v>
      </c>
      <c r="I19" s="23">
        <f t="shared" si="7"/>
        <v>0.75390625</v>
      </c>
      <c r="J19" s="24">
        <f t="shared" si="8"/>
        <v>1.515625</v>
      </c>
      <c r="K19" s="25">
        <f t="shared" si="9"/>
        <v>3.0625</v>
      </c>
      <c r="L19" s="35">
        <f t="shared" si="4"/>
        <v>2.3017292784734644E-2</v>
      </c>
      <c r="M19" s="36">
        <f t="shared" si="5"/>
        <v>4.5221445221445222E-2</v>
      </c>
      <c r="N19" s="37">
        <f t="shared" si="6"/>
        <v>8.7344028520499106E-2</v>
      </c>
    </row>
    <row r="20" spans="2:14">
      <c r="B20" s="7">
        <v>4</v>
      </c>
      <c r="C20" s="8">
        <v>8</v>
      </c>
      <c r="D20" s="9">
        <v>1.375</v>
      </c>
      <c r="E20" s="21">
        <f t="shared" si="0"/>
        <v>32</v>
      </c>
      <c r="F20" s="23">
        <f t="shared" si="1"/>
        <v>32.75390625</v>
      </c>
      <c r="G20" s="24">
        <f t="shared" si="2"/>
        <v>33.515625</v>
      </c>
      <c r="H20" s="25">
        <f t="shared" si="3"/>
        <v>35.0625</v>
      </c>
      <c r="I20" s="23">
        <f t="shared" si="7"/>
        <v>0.75390625</v>
      </c>
      <c r="J20" s="24">
        <f t="shared" si="8"/>
        <v>1.515625</v>
      </c>
      <c r="K20" s="25">
        <f t="shared" si="9"/>
        <v>3.0625</v>
      </c>
      <c r="L20" s="35">
        <f t="shared" si="4"/>
        <v>2.3017292784734644E-2</v>
      </c>
      <c r="M20" s="36">
        <f t="shared" si="5"/>
        <v>4.5221445221445222E-2</v>
      </c>
      <c r="N20" s="37">
        <f t="shared" si="6"/>
        <v>8.7344028520499106E-2</v>
      </c>
    </row>
    <row r="21" spans="2:14">
      <c r="B21" s="7">
        <v>4</v>
      </c>
      <c r="C21" s="8">
        <v>8</v>
      </c>
      <c r="D21" s="9">
        <v>1.5</v>
      </c>
      <c r="E21" s="21">
        <f t="shared" si="0"/>
        <v>32</v>
      </c>
      <c r="F21" s="23">
        <f t="shared" si="1"/>
        <v>32.75390625</v>
      </c>
      <c r="G21" s="24">
        <f t="shared" si="2"/>
        <v>33.515625</v>
      </c>
      <c r="H21" s="25">
        <f t="shared" si="3"/>
        <v>35.0625</v>
      </c>
      <c r="I21" s="23">
        <f t="shared" si="7"/>
        <v>0.75390625</v>
      </c>
      <c r="J21" s="24">
        <f t="shared" si="8"/>
        <v>1.515625</v>
      </c>
      <c r="K21" s="25">
        <f t="shared" si="9"/>
        <v>3.0625</v>
      </c>
      <c r="L21" s="35">
        <f t="shared" si="4"/>
        <v>2.3017292784734644E-2</v>
      </c>
      <c r="M21" s="36">
        <f t="shared" si="5"/>
        <v>4.5221445221445222E-2</v>
      </c>
      <c r="N21" s="37">
        <f t="shared" si="6"/>
        <v>8.7344028520499106E-2</v>
      </c>
    </row>
    <row r="22" spans="2:14">
      <c r="B22" s="7">
        <v>4</v>
      </c>
      <c r="C22" s="8">
        <v>8</v>
      </c>
      <c r="D22" s="9">
        <v>2.25</v>
      </c>
      <c r="E22" s="21">
        <f t="shared" si="0"/>
        <v>32</v>
      </c>
      <c r="F22" s="23">
        <f t="shared" si="1"/>
        <v>32.75390625</v>
      </c>
      <c r="G22" s="24">
        <f t="shared" si="2"/>
        <v>33.515625</v>
      </c>
      <c r="H22" s="25">
        <f t="shared" si="3"/>
        <v>35.0625</v>
      </c>
      <c r="I22" s="23">
        <f t="shared" si="7"/>
        <v>0.75390625</v>
      </c>
      <c r="J22" s="24">
        <f t="shared" si="8"/>
        <v>1.515625</v>
      </c>
      <c r="K22" s="25">
        <f t="shared" si="9"/>
        <v>3.0625</v>
      </c>
      <c r="L22" s="35">
        <f t="shared" si="4"/>
        <v>2.3017292784734644E-2</v>
      </c>
      <c r="M22" s="36">
        <f t="shared" si="5"/>
        <v>4.5221445221445222E-2</v>
      </c>
      <c r="N22" s="37">
        <f t="shared" si="6"/>
        <v>8.7344028520499106E-2</v>
      </c>
    </row>
    <row r="23" spans="2:14">
      <c r="B23" s="7">
        <v>5</v>
      </c>
      <c r="C23" s="8">
        <v>5</v>
      </c>
      <c r="D23" s="9">
        <v>0.25</v>
      </c>
      <c r="E23" s="21">
        <f t="shared" si="0"/>
        <v>25</v>
      </c>
      <c r="F23" s="23">
        <f t="shared" si="1"/>
        <v>25.62890625</v>
      </c>
      <c r="G23" s="24">
        <f t="shared" si="2"/>
        <v>26.265625</v>
      </c>
      <c r="H23" s="25">
        <f t="shared" si="3"/>
        <v>27.5625</v>
      </c>
      <c r="I23" s="23">
        <f t="shared" si="7"/>
        <v>0.62890625</v>
      </c>
      <c r="J23" s="24">
        <f t="shared" si="8"/>
        <v>1.265625</v>
      </c>
      <c r="K23" s="25">
        <f t="shared" si="9"/>
        <v>2.5625</v>
      </c>
      <c r="L23" s="35">
        <f t="shared" si="4"/>
        <v>2.4538942234415485E-2</v>
      </c>
      <c r="M23" s="36">
        <f t="shared" si="5"/>
        <v>4.8185603807257588E-2</v>
      </c>
      <c r="N23" s="37">
        <f t="shared" si="6"/>
        <v>9.297052154195011E-2</v>
      </c>
    </row>
    <row r="24" spans="2:14" ht="12" customHeight="1">
      <c r="B24" s="7">
        <v>6</v>
      </c>
      <c r="C24" s="8">
        <v>6</v>
      </c>
      <c r="D24" s="9">
        <v>0.25</v>
      </c>
      <c r="E24" s="21">
        <f t="shared" si="0"/>
        <v>36</v>
      </c>
      <c r="F24" s="23">
        <f t="shared" si="1"/>
        <v>36.75390625</v>
      </c>
      <c r="G24" s="24">
        <f t="shared" si="2"/>
        <v>37.515625</v>
      </c>
      <c r="H24" s="25">
        <f t="shared" si="3"/>
        <v>39.0625</v>
      </c>
      <c r="I24" s="23">
        <f t="shared" si="7"/>
        <v>0.75390625</v>
      </c>
      <c r="J24" s="24">
        <f t="shared" si="8"/>
        <v>1.515625</v>
      </c>
      <c r="K24" s="25">
        <f t="shared" si="9"/>
        <v>3.0625</v>
      </c>
      <c r="L24" s="35">
        <f t="shared" si="4"/>
        <v>2.0512275480922521E-2</v>
      </c>
      <c r="M24" s="36">
        <f t="shared" si="5"/>
        <v>4.0399833402748851E-2</v>
      </c>
      <c r="N24" s="37">
        <f t="shared" si="6"/>
        <v>7.8399999999999997E-2</v>
      </c>
    </row>
    <row r="25" spans="2:14">
      <c r="B25" s="7">
        <v>6</v>
      </c>
      <c r="C25" s="8">
        <v>6</v>
      </c>
      <c r="D25" s="9">
        <v>0.375</v>
      </c>
      <c r="E25" s="21">
        <f t="shared" si="0"/>
        <v>36</v>
      </c>
      <c r="F25" s="23">
        <f t="shared" si="1"/>
        <v>36.75390625</v>
      </c>
      <c r="G25" s="24">
        <f t="shared" si="2"/>
        <v>37.515625</v>
      </c>
      <c r="H25" s="25">
        <f t="shared" si="3"/>
        <v>39.0625</v>
      </c>
      <c r="I25" s="23">
        <f t="shared" si="7"/>
        <v>0.75390625</v>
      </c>
      <c r="J25" s="24">
        <f t="shared" si="8"/>
        <v>1.515625</v>
      </c>
      <c r="K25" s="25">
        <f t="shared" si="9"/>
        <v>3.0625</v>
      </c>
      <c r="L25" s="35">
        <f t="shared" si="4"/>
        <v>2.0512275480922521E-2</v>
      </c>
      <c r="M25" s="36">
        <f t="shared" si="5"/>
        <v>4.0399833402748851E-2</v>
      </c>
      <c r="N25" s="37">
        <f t="shared" si="6"/>
        <v>7.8399999999999997E-2</v>
      </c>
    </row>
    <row r="26" spans="2:14">
      <c r="B26" s="7">
        <v>6</v>
      </c>
      <c r="C26" s="8">
        <v>6</v>
      </c>
      <c r="D26" s="9">
        <v>0.5</v>
      </c>
      <c r="E26" s="21">
        <f t="shared" si="0"/>
        <v>36</v>
      </c>
      <c r="F26" s="23">
        <f t="shared" si="1"/>
        <v>36.75390625</v>
      </c>
      <c r="G26" s="24">
        <f t="shared" si="2"/>
        <v>37.515625</v>
      </c>
      <c r="H26" s="25">
        <f t="shared" si="3"/>
        <v>39.0625</v>
      </c>
      <c r="I26" s="23">
        <f t="shared" si="7"/>
        <v>0.75390625</v>
      </c>
      <c r="J26" s="24">
        <f t="shared" si="8"/>
        <v>1.515625</v>
      </c>
      <c r="K26" s="25">
        <f t="shared" si="9"/>
        <v>3.0625</v>
      </c>
      <c r="L26" s="35">
        <f t="shared" si="4"/>
        <v>2.0512275480922521E-2</v>
      </c>
      <c r="M26" s="36">
        <f t="shared" si="5"/>
        <v>4.0399833402748851E-2</v>
      </c>
      <c r="N26" s="37">
        <f t="shared" si="6"/>
        <v>7.8399999999999997E-2</v>
      </c>
    </row>
    <row r="27" spans="2:14">
      <c r="B27" s="7">
        <v>6</v>
      </c>
      <c r="C27" s="8">
        <v>6</v>
      </c>
      <c r="D27" s="9">
        <v>0.75</v>
      </c>
      <c r="E27" s="21">
        <f t="shared" si="0"/>
        <v>36</v>
      </c>
      <c r="F27" s="23">
        <f t="shared" si="1"/>
        <v>36.75390625</v>
      </c>
      <c r="G27" s="24">
        <f t="shared" si="2"/>
        <v>37.515625</v>
      </c>
      <c r="H27" s="25">
        <f t="shared" si="3"/>
        <v>39.0625</v>
      </c>
      <c r="I27" s="23">
        <f t="shared" si="7"/>
        <v>0.75390625</v>
      </c>
      <c r="J27" s="24">
        <f t="shared" si="8"/>
        <v>1.515625</v>
      </c>
      <c r="K27" s="25">
        <f t="shared" si="9"/>
        <v>3.0625</v>
      </c>
      <c r="L27" s="35">
        <f t="shared" si="4"/>
        <v>2.0512275480922521E-2</v>
      </c>
      <c r="M27" s="36">
        <f t="shared" si="5"/>
        <v>4.0399833402748851E-2</v>
      </c>
      <c r="N27" s="37">
        <f t="shared" si="6"/>
        <v>7.8399999999999997E-2</v>
      </c>
    </row>
    <row r="28" spans="2:14">
      <c r="B28" s="7">
        <v>6</v>
      </c>
      <c r="C28" s="8">
        <v>9</v>
      </c>
      <c r="D28" s="9">
        <v>0.25</v>
      </c>
      <c r="E28" s="21">
        <f t="shared" si="0"/>
        <v>54</v>
      </c>
      <c r="F28" s="23">
        <f t="shared" si="1"/>
        <v>54.94140625</v>
      </c>
      <c r="G28" s="24">
        <f t="shared" si="2"/>
        <v>55.890625</v>
      </c>
      <c r="H28" s="25">
        <f t="shared" si="3"/>
        <v>57.8125</v>
      </c>
      <c r="I28" s="23">
        <f t="shared" si="7"/>
        <v>0.94140625</v>
      </c>
      <c r="J28" s="24">
        <f t="shared" si="8"/>
        <v>1.890625</v>
      </c>
      <c r="K28" s="25">
        <f t="shared" si="9"/>
        <v>3.8125</v>
      </c>
      <c r="L28" s="35">
        <f t="shared" si="4"/>
        <v>1.7134731603270531E-2</v>
      </c>
      <c r="M28" s="36">
        <f t="shared" si="5"/>
        <v>3.3827229521945765E-2</v>
      </c>
      <c r="N28" s="37">
        <f t="shared" si="6"/>
        <v>6.5945945945945952E-2</v>
      </c>
    </row>
    <row r="29" spans="2:14">
      <c r="B29" s="7">
        <v>8</v>
      </c>
      <c r="C29" s="8">
        <v>8</v>
      </c>
      <c r="D29" s="9">
        <v>0.3125</v>
      </c>
      <c r="E29" s="21">
        <f t="shared" si="0"/>
        <v>64</v>
      </c>
      <c r="F29" s="23">
        <f t="shared" si="1"/>
        <v>65.00390625</v>
      </c>
      <c r="G29" s="24">
        <f t="shared" si="2"/>
        <v>66.015625</v>
      </c>
      <c r="H29" s="25">
        <f t="shared" si="3"/>
        <v>68.0625</v>
      </c>
      <c r="I29" s="23">
        <f t="shared" si="7"/>
        <v>1.00390625</v>
      </c>
      <c r="J29" s="24">
        <f t="shared" si="8"/>
        <v>2.015625</v>
      </c>
      <c r="K29" s="25">
        <f t="shared" si="9"/>
        <v>4.0625</v>
      </c>
      <c r="L29" s="35">
        <f t="shared" si="4"/>
        <v>1.5443783426476775E-2</v>
      </c>
      <c r="M29" s="36">
        <f t="shared" si="5"/>
        <v>3.0532544378698224E-2</v>
      </c>
      <c r="N29" s="37">
        <f t="shared" si="6"/>
        <v>5.968778696051423E-2</v>
      </c>
    </row>
    <row r="30" spans="2:14">
      <c r="B30" s="7">
        <v>8</v>
      </c>
      <c r="C30" s="8">
        <v>8</v>
      </c>
      <c r="D30" s="9">
        <v>0.375</v>
      </c>
      <c r="E30" s="21">
        <f t="shared" si="0"/>
        <v>64</v>
      </c>
      <c r="F30" s="23">
        <f t="shared" si="1"/>
        <v>65.00390625</v>
      </c>
      <c r="G30" s="24">
        <f t="shared" si="2"/>
        <v>66.015625</v>
      </c>
      <c r="H30" s="25">
        <f t="shared" si="3"/>
        <v>68.0625</v>
      </c>
      <c r="I30" s="23">
        <f t="shared" si="7"/>
        <v>1.00390625</v>
      </c>
      <c r="J30" s="24">
        <f t="shared" si="8"/>
        <v>2.015625</v>
      </c>
      <c r="K30" s="25">
        <f t="shared" si="9"/>
        <v>4.0625</v>
      </c>
      <c r="L30" s="35">
        <f t="shared" si="4"/>
        <v>1.5443783426476775E-2</v>
      </c>
      <c r="M30" s="36">
        <f t="shared" si="5"/>
        <v>3.0532544378698224E-2</v>
      </c>
      <c r="N30" s="37">
        <f t="shared" si="6"/>
        <v>5.968778696051423E-2</v>
      </c>
    </row>
    <row r="31" spans="2:14">
      <c r="B31" s="7">
        <v>8</v>
      </c>
      <c r="C31" s="8">
        <v>8</v>
      </c>
      <c r="D31" s="9">
        <v>0.5</v>
      </c>
      <c r="E31" s="21">
        <f t="shared" si="0"/>
        <v>64</v>
      </c>
      <c r="F31" s="23">
        <f t="shared" si="1"/>
        <v>65.00390625</v>
      </c>
      <c r="G31" s="24">
        <f t="shared" si="2"/>
        <v>66.015625</v>
      </c>
      <c r="H31" s="25">
        <f t="shared" si="3"/>
        <v>68.0625</v>
      </c>
      <c r="I31" s="23">
        <f t="shared" si="7"/>
        <v>1.00390625</v>
      </c>
      <c r="J31" s="24">
        <f t="shared" si="8"/>
        <v>2.015625</v>
      </c>
      <c r="K31" s="25">
        <f t="shared" si="9"/>
        <v>4.0625</v>
      </c>
      <c r="L31" s="35">
        <f t="shared" si="4"/>
        <v>1.5443783426476775E-2</v>
      </c>
      <c r="M31" s="36">
        <f t="shared" si="5"/>
        <v>3.0532544378698224E-2</v>
      </c>
      <c r="N31" s="37">
        <f t="shared" si="6"/>
        <v>5.968778696051423E-2</v>
      </c>
    </row>
    <row r="32" spans="2:14">
      <c r="B32" s="7">
        <v>8</v>
      </c>
      <c r="C32" s="8">
        <v>8</v>
      </c>
      <c r="D32" s="9">
        <v>1</v>
      </c>
      <c r="E32" s="21">
        <f t="shared" si="0"/>
        <v>64</v>
      </c>
      <c r="F32" s="23">
        <f t="shared" si="1"/>
        <v>65.00390625</v>
      </c>
      <c r="G32" s="24">
        <f t="shared" si="2"/>
        <v>66.015625</v>
      </c>
      <c r="H32" s="25">
        <f t="shared" si="3"/>
        <v>68.0625</v>
      </c>
      <c r="I32" s="23">
        <f t="shared" si="7"/>
        <v>1.00390625</v>
      </c>
      <c r="J32" s="24">
        <f t="shared" si="8"/>
        <v>2.015625</v>
      </c>
      <c r="K32" s="25">
        <f t="shared" si="9"/>
        <v>4.0625</v>
      </c>
      <c r="L32" s="35">
        <f t="shared" si="4"/>
        <v>1.5443783426476775E-2</v>
      </c>
      <c r="M32" s="36">
        <f t="shared" si="5"/>
        <v>3.0532544378698224E-2</v>
      </c>
      <c r="N32" s="37">
        <f t="shared" si="6"/>
        <v>5.968778696051423E-2</v>
      </c>
    </row>
    <row r="33" spans="2:14">
      <c r="B33" s="7">
        <v>9</v>
      </c>
      <c r="C33" s="8">
        <v>9</v>
      </c>
      <c r="D33" s="9">
        <v>0.75</v>
      </c>
      <c r="E33" s="21">
        <f t="shared" si="0"/>
        <v>81</v>
      </c>
      <c r="F33" s="23">
        <f t="shared" si="1"/>
        <v>82.12890625</v>
      </c>
      <c r="G33" s="24">
        <f t="shared" si="2"/>
        <v>83.265625</v>
      </c>
      <c r="H33" s="25">
        <f t="shared" si="3"/>
        <v>85.5625</v>
      </c>
      <c r="I33" s="23">
        <f t="shared" si="7"/>
        <v>1.12890625</v>
      </c>
      <c r="J33" s="24">
        <f t="shared" si="8"/>
        <v>2.265625</v>
      </c>
      <c r="K33" s="25">
        <f t="shared" si="9"/>
        <v>4.5625</v>
      </c>
      <c r="L33" s="35">
        <f t="shared" si="4"/>
        <v>1.3745541022592152E-2</v>
      </c>
      <c r="M33" s="36">
        <f t="shared" si="5"/>
        <v>2.7209607806342653E-2</v>
      </c>
      <c r="N33" s="37">
        <f t="shared" si="6"/>
        <v>5.3323593864134405E-2</v>
      </c>
    </row>
    <row r="34" spans="2:14">
      <c r="B34" s="7">
        <v>10</v>
      </c>
      <c r="C34" s="8">
        <v>10</v>
      </c>
      <c r="D34" s="9">
        <v>0.3125</v>
      </c>
      <c r="E34" s="21">
        <f t="shared" si="0"/>
        <v>100</v>
      </c>
      <c r="F34" s="23">
        <f t="shared" si="1"/>
        <v>101.25390625</v>
      </c>
      <c r="G34" s="24">
        <f t="shared" si="2"/>
        <v>102.515625</v>
      </c>
      <c r="H34" s="25">
        <f t="shared" si="3"/>
        <v>105.0625</v>
      </c>
      <c r="I34" s="23">
        <f t="shared" si="7"/>
        <v>1.25390625</v>
      </c>
      <c r="J34" s="24">
        <f t="shared" si="8"/>
        <v>2.515625</v>
      </c>
      <c r="K34" s="25">
        <f t="shared" si="9"/>
        <v>5.0625</v>
      </c>
      <c r="L34" s="35">
        <f t="shared" si="4"/>
        <v>1.2383781489911655E-2</v>
      </c>
      <c r="M34" s="36">
        <f t="shared" si="5"/>
        <v>2.4538942234415485E-2</v>
      </c>
      <c r="N34" s="37">
        <f t="shared" si="6"/>
        <v>4.8185603807257588E-2</v>
      </c>
    </row>
    <row r="35" spans="2:14">
      <c r="B35" s="7">
        <v>10</v>
      </c>
      <c r="C35" s="8">
        <v>10</v>
      </c>
      <c r="D35" s="9">
        <v>0.375</v>
      </c>
      <c r="E35" s="21">
        <f t="shared" si="0"/>
        <v>100</v>
      </c>
      <c r="F35" s="23">
        <f t="shared" si="1"/>
        <v>101.25390625</v>
      </c>
      <c r="G35" s="24">
        <f t="shared" si="2"/>
        <v>102.515625</v>
      </c>
      <c r="H35" s="25">
        <f t="shared" si="3"/>
        <v>105.0625</v>
      </c>
      <c r="I35" s="23">
        <f t="shared" si="7"/>
        <v>1.25390625</v>
      </c>
      <c r="J35" s="24">
        <f t="shared" si="8"/>
        <v>2.515625</v>
      </c>
      <c r="K35" s="25">
        <f t="shared" si="9"/>
        <v>5.0625</v>
      </c>
      <c r="L35" s="35">
        <f t="shared" si="4"/>
        <v>1.2383781489911655E-2</v>
      </c>
      <c r="M35" s="36">
        <f t="shared" si="5"/>
        <v>2.4538942234415485E-2</v>
      </c>
      <c r="N35" s="37">
        <f t="shared" si="6"/>
        <v>4.8185603807257588E-2</v>
      </c>
    </row>
    <row r="36" spans="2:14">
      <c r="B36" s="7">
        <v>12</v>
      </c>
      <c r="C36" s="8">
        <v>12</v>
      </c>
      <c r="D36" s="9">
        <v>0.3125</v>
      </c>
      <c r="E36" s="21">
        <f t="shared" si="0"/>
        <v>144</v>
      </c>
      <c r="F36" s="23">
        <f t="shared" si="1"/>
        <v>145.50390625</v>
      </c>
      <c r="G36" s="24">
        <f t="shared" si="2"/>
        <v>147.015625</v>
      </c>
      <c r="H36" s="25">
        <f t="shared" si="3"/>
        <v>150.0625</v>
      </c>
      <c r="I36" s="23">
        <f t="shared" si="7"/>
        <v>1.50390625</v>
      </c>
      <c r="J36" s="24">
        <f t="shared" si="8"/>
        <v>3.015625</v>
      </c>
      <c r="K36" s="25">
        <f t="shared" si="9"/>
        <v>6.0625</v>
      </c>
      <c r="L36" s="35">
        <f t="shared" si="4"/>
        <v>1.0335847942226637E-2</v>
      </c>
      <c r="M36" s="36">
        <f t="shared" si="5"/>
        <v>2.0512275480922521E-2</v>
      </c>
      <c r="N36" s="37">
        <f t="shared" si="6"/>
        <v>4.0399833402748851E-2</v>
      </c>
    </row>
    <row r="37" spans="2:14">
      <c r="B37" s="7">
        <v>12</v>
      </c>
      <c r="C37" s="8">
        <v>12</v>
      </c>
      <c r="D37" s="9">
        <v>0.375</v>
      </c>
      <c r="E37" s="21">
        <f t="shared" si="0"/>
        <v>144</v>
      </c>
      <c r="F37" s="23">
        <f t="shared" si="1"/>
        <v>145.50390625</v>
      </c>
      <c r="G37" s="24">
        <f t="shared" si="2"/>
        <v>147.015625</v>
      </c>
      <c r="H37" s="25">
        <f t="shared" si="3"/>
        <v>150.0625</v>
      </c>
      <c r="I37" s="23">
        <f t="shared" si="7"/>
        <v>1.50390625</v>
      </c>
      <c r="J37" s="24">
        <f t="shared" si="8"/>
        <v>3.015625</v>
      </c>
      <c r="K37" s="25">
        <f t="shared" si="9"/>
        <v>6.0625</v>
      </c>
      <c r="L37" s="35">
        <f t="shared" si="4"/>
        <v>1.0335847942226637E-2</v>
      </c>
      <c r="M37" s="36">
        <f t="shared" si="5"/>
        <v>2.0512275480922521E-2</v>
      </c>
      <c r="N37" s="37">
        <f t="shared" si="6"/>
        <v>4.0399833402748851E-2</v>
      </c>
    </row>
    <row r="38" spans="2:14">
      <c r="B38" s="7">
        <v>12</v>
      </c>
      <c r="C38" s="8">
        <v>12</v>
      </c>
      <c r="D38" s="9">
        <v>0.5</v>
      </c>
      <c r="E38" s="21">
        <f t="shared" si="0"/>
        <v>144</v>
      </c>
      <c r="F38" s="23">
        <f t="shared" si="1"/>
        <v>145.50390625</v>
      </c>
      <c r="G38" s="24">
        <f t="shared" si="2"/>
        <v>147.015625</v>
      </c>
      <c r="H38" s="25">
        <f t="shared" si="3"/>
        <v>150.0625</v>
      </c>
      <c r="I38" s="23">
        <f t="shared" si="7"/>
        <v>1.50390625</v>
      </c>
      <c r="J38" s="24">
        <f t="shared" si="8"/>
        <v>3.015625</v>
      </c>
      <c r="K38" s="25">
        <f t="shared" si="9"/>
        <v>6.0625</v>
      </c>
      <c r="L38" s="35">
        <f t="shared" si="4"/>
        <v>1.0335847942226637E-2</v>
      </c>
      <c r="M38" s="36">
        <f t="shared" si="5"/>
        <v>2.0512275480922521E-2</v>
      </c>
      <c r="N38" s="37">
        <f t="shared" si="6"/>
        <v>4.0399833402748851E-2</v>
      </c>
    </row>
    <row r="39" spans="2:14">
      <c r="B39" s="7">
        <v>12</v>
      </c>
      <c r="C39" s="8">
        <v>24</v>
      </c>
      <c r="D39" s="9">
        <v>0.375</v>
      </c>
      <c r="E39" s="21">
        <f t="shared" si="0"/>
        <v>288</v>
      </c>
      <c r="F39" s="23">
        <f t="shared" si="1"/>
        <v>290.25390625</v>
      </c>
      <c r="G39" s="24">
        <f t="shared" si="2"/>
        <v>292.515625</v>
      </c>
      <c r="H39" s="25">
        <f t="shared" si="3"/>
        <v>297.0625</v>
      </c>
      <c r="I39" s="23">
        <f t="shared" si="7"/>
        <v>2.25390625</v>
      </c>
      <c r="J39" s="24">
        <f t="shared" si="8"/>
        <v>4.515625</v>
      </c>
      <c r="K39" s="25">
        <f t="shared" si="9"/>
        <v>9.0625</v>
      </c>
      <c r="L39" s="35">
        <f t="shared" si="4"/>
        <v>7.7652917031155377E-3</v>
      </c>
      <c r="M39" s="36">
        <f t="shared" si="5"/>
        <v>1.5437209550771861E-2</v>
      </c>
      <c r="N39" s="37">
        <f t="shared" si="6"/>
        <v>3.050704818009678E-2</v>
      </c>
    </row>
    <row r="40" spans="2:14">
      <c r="B40" s="7">
        <v>14</v>
      </c>
      <c r="C40" s="8">
        <v>14</v>
      </c>
      <c r="D40" s="9">
        <v>0.375</v>
      </c>
      <c r="E40" s="21">
        <f t="shared" si="0"/>
        <v>196</v>
      </c>
      <c r="F40" s="23">
        <f t="shared" si="1"/>
        <v>197.75390625</v>
      </c>
      <c r="G40" s="24">
        <f t="shared" si="2"/>
        <v>199.515625</v>
      </c>
      <c r="H40" s="25">
        <f t="shared" si="3"/>
        <v>203.0625</v>
      </c>
      <c r="I40" s="23">
        <f t="shared" si="7"/>
        <v>1.75390625</v>
      </c>
      <c r="J40" s="24">
        <f t="shared" si="8"/>
        <v>3.515625</v>
      </c>
      <c r="K40" s="25">
        <f t="shared" si="9"/>
        <v>7.0625</v>
      </c>
      <c r="L40" s="35">
        <f t="shared" si="4"/>
        <v>8.8691358024691365E-3</v>
      </c>
      <c r="M40" s="36">
        <f t="shared" si="5"/>
        <v>1.7620800375910409E-2</v>
      </c>
      <c r="N40" s="37">
        <f t="shared" si="6"/>
        <v>3.4779932286857496E-2</v>
      </c>
    </row>
    <row r="41" spans="2:14">
      <c r="B41" s="7">
        <v>16</v>
      </c>
      <c r="C41" s="8">
        <v>16</v>
      </c>
      <c r="D41" s="9">
        <v>0.375</v>
      </c>
      <c r="E41" s="21">
        <f t="shared" si="0"/>
        <v>256</v>
      </c>
      <c r="F41" s="23">
        <f t="shared" si="1"/>
        <v>258.00390625</v>
      </c>
      <c r="G41" s="24">
        <f t="shared" si="2"/>
        <v>260.015625</v>
      </c>
      <c r="H41" s="25">
        <f t="shared" si="3"/>
        <v>264.0625</v>
      </c>
      <c r="I41" s="23">
        <f t="shared" si="7"/>
        <v>2.00390625</v>
      </c>
      <c r="J41" s="24">
        <f t="shared" si="8"/>
        <v>4.015625</v>
      </c>
      <c r="K41" s="25">
        <f t="shared" si="9"/>
        <v>8.0625</v>
      </c>
      <c r="L41" s="35">
        <f t="shared" si="4"/>
        <v>7.7669608926705927E-3</v>
      </c>
      <c r="M41" s="36">
        <f t="shared" si="5"/>
        <v>1.5443783426476775E-2</v>
      </c>
      <c r="N41" s="37">
        <f t="shared" si="6"/>
        <v>3.0532544378698224E-2</v>
      </c>
    </row>
    <row r="42" spans="2:14">
      <c r="B42" s="7">
        <v>16</v>
      </c>
      <c r="C42" s="8">
        <v>16</v>
      </c>
      <c r="D42" s="9">
        <v>0.5</v>
      </c>
      <c r="E42" s="21">
        <f t="shared" si="0"/>
        <v>256</v>
      </c>
      <c r="F42" s="23">
        <f t="shared" si="1"/>
        <v>258.00390625</v>
      </c>
      <c r="G42" s="24">
        <f t="shared" si="2"/>
        <v>260.015625</v>
      </c>
      <c r="H42" s="25">
        <f t="shared" si="3"/>
        <v>264.0625</v>
      </c>
      <c r="I42" s="23">
        <f t="shared" si="7"/>
        <v>2.00390625</v>
      </c>
      <c r="J42" s="24">
        <f t="shared" si="8"/>
        <v>4.015625</v>
      </c>
      <c r="K42" s="25">
        <f t="shared" si="9"/>
        <v>8.0625</v>
      </c>
      <c r="L42" s="35">
        <f t="shared" si="4"/>
        <v>7.7669608926705927E-3</v>
      </c>
      <c r="M42" s="36">
        <f t="shared" si="5"/>
        <v>1.5443783426476775E-2</v>
      </c>
      <c r="N42" s="37">
        <f t="shared" si="6"/>
        <v>3.0532544378698224E-2</v>
      </c>
    </row>
    <row r="43" spans="2:14">
      <c r="B43" s="7">
        <v>16</v>
      </c>
      <c r="C43" s="8">
        <v>32</v>
      </c>
      <c r="D43" s="9">
        <v>0.375</v>
      </c>
      <c r="E43" s="21">
        <f t="shared" si="0"/>
        <v>512</v>
      </c>
      <c r="F43" s="23">
        <f t="shared" si="1"/>
        <v>515.00390625</v>
      </c>
      <c r="G43" s="24">
        <f t="shared" si="2"/>
        <v>518.015625</v>
      </c>
      <c r="H43" s="25">
        <f t="shared" si="3"/>
        <v>524.0625</v>
      </c>
      <c r="I43" s="23">
        <f t="shared" si="7"/>
        <v>3.00390625</v>
      </c>
      <c r="J43" s="24">
        <f t="shared" si="8"/>
        <v>6.015625</v>
      </c>
      <c r="K43" s="25">
        <f t="shared" si="9"/>
        <v>12.0625</v>
      </c>
      <c r="L43" s="35">
        <f t="shared" si="4"/>
        <v>5.8327834285237523E-3</v>
      </c>
      <c r="M43" s="36">
        <f t="shared" si="5"/>
        <v>1.161282538533466E-2</v>
      </c>
      <c r="N43" s="37">
        <f t="shared" si="6"/>
        <v>2.3017292784734644E-2</v>
      </c>
    </row>
    <row r="44" spans="2:14">
      <c r="B44" s="7">
        <v>18</v>
      </c>
      <c r="C44" s="8">
        <v>18</v>
      </c>
      <c r="D44" s="9">
        <v>0.375</v>
      </c>
      <c r="E44" s="21">
        <f t="shared" si="0"/>
        <v>324</v>
      </c>
      <c r="F44" s="23">
        <f t="shared" si="1"/>
        <v>326.25390625</v>
      </c>
      <c r="G44" s="24">
        <f t="shared" si="2"/>
        <v>328.515625</v>
      </c>
      <c r="H44" s="25">
        <f t="shared" si="3"/>
        <v>333.0625</v>
      </c>
      <c r="I44" s="23">
        <f t="shared" si="7"/>
        <v>2.25390625</v>
      </c>
      <c r="J44" s="24">
        <f t="shared" si="8"/>
        <v>4.515625</v>
      </c>
      <c r="K44" s="25">
        <f t="shared" si="9"/>
        <v>9.0625</v>
      </c>
      <c r="L44" s="35">
        <f t="shared" si="4"/>
        <v>6.9084421881921909E-3</v>
      </c>
      <c r="M44" s="36">
        <f t="shared" si="5"/>
        <v>1.3745541022592152E-2</v>
      </c>
      <c r="N44" s="37">
        <f t="shared" si="6"/>
        <v>2.7209607806342653E-2</v>
      </c>
    </row>
    <row r="45" spans="2:14">
      <c r="B45" s="7">
        <v>18</v>
      </c>
      <c r="C45" s="8">
        <v>24</v>
      </c>
      <c r="D45" s="9">
        <v>0.375</v>
      </c>
      <c r="E45" s="21">
        <f t="shared" si="0"/>
        <v>432</v>
      </c>
      <c r="F45" s="23">
        <f t="shared" si="1"/>
        <v>434.62890625</v>
      </c>
      <c r="G45" s="24">
        <f t="shared" si="2"/>
        <v>437.265625</v>
      </c>
      <c r="H45" s="25">
        <f t="shared" si="3"/>
        <v>442.5625</v>
      </c>
      <c r="I45" s="23">
        <f t="shared" si="7"/>
        <v>2.62890625</v>
      </c>
      <c r="J45" s="24">
        <f t="shared" si="8"/>
        <v>5.265625</v>
      </c>
      <c r="K45" s="25">
        <f t="shared" si="9"/>
        <v>10.5625</v>
      </c>
      <c r="L45" s="35">
        <f t="shared" si="4"/>
        <v>6.0486226576191978E-3</v>
      </c>
      <c r="M45" s="36">
        <f t="shared" si="5"/>
        <v>1.2042165445774522E-2</v>
      </c>
      <c r="N45" s="37">
        <f t="shared" si="6"/>
        <v>2.3866685496398813E-2</v>
      </c>
    </row>
    <row r="46" spans="2:14">
      <c r="B46" s="7">
        <v>24</v>
      </c>
      <c r="C46" s="8">
        <v>24</v>
      </c>
      <c r="D46" s="9">
        <v>0.375</v>
      </c>
      <c r="E46" s="21">
        <f t="shared" si="0"/>
        <v>576</v>
      </c>
      <c r="F46" s="23">
        <f t="shared" si="1"/>
        <v>579.00390625</v>
      </c>
      <c r="G46" s="24">
        <f t="shared" si="2"/>
        <v>582.015625</v>
      </c>
      <c r="H46" s="25">
        <f t="shared" si="3"/>
        <v>588.0625</v>
      </c>
      <c r="I46" s="23">
        <f t="shared" si="7"/>
        <v>3.00390625</v>
      </c>
      <c r="J46" s="24">
        <f t="shared" si="8"/>
        <v>6.015625</v>
      </c>
      <c r="K46" s="25">
        <f t="shared" si="9"/>
        <v>12.0625</v>
      </c>
      <c r="L46" s="35">
        <f t="shared" si="4"/>
        <v>5.1880586945522011E-3</v>
      </c>
      <c r="M46" s="36">
        <f t="shared" si="5"/>
        <v>1.0335847942226637E-2</v>
      </c>
      <c r="N46" s="37">
        <f t="shared" si="6"/>
        <v>2.0512275480922521E-2</v>
      </c>
    </row>
    <row r="47" spans="2:14">
      <c r="B47" s="7">
        <v>24</v>
      </c>
      <c r="C47" s="8">
        <v>24</v>
      </c>
      <c r="D47" s="9">
        <v>0.3125</v>
      </c>
      <c r="E47" s="21">
        <f t="shared" si="0"/>
        <v>576</v>
      </c>
      <c r="F47" s="23">
        <f t="shared" si="1"/>
        <v>579.00390625</v>
      </c>
      <c r="G47" s="24">
        <f t="shared" si="2"/>
        <v>582.015625</v>
      </c>
      <c r="H47" s="25">
        <f t="shared" si="3"/>
        <v>588.0625</v>
      </c>
      <c r="I47" s="23">
        <f t="shared" si="7"/>
        <v>3.00390625</v>
      </c>
      <c r="J47" s="24">
        <f t="shared" si="8"/>
        <v>6.015625</v>
      </c>
      <c r="K47" s="25">
        <f t="shared" si="9"/>
        <v>12.0625</v>
      </c>
      <c r="L47" s="35">
        <f t="shared" si="4"/>
        <v>5.1880586945522011E-3</v>
      </c>
      <c r="M47" s="36">
        <f t="shared" si="5"/>
        <v>1.0335847942226637E-2</v>
      </c>
      <c r="N47" s="37">
        <f t="shared" si="6"/>
        <v>2.0512275480922521E-2</v>
      </c>
    </row>
    <row r="48" spans="2:14">
      <c r="B48" s="7">
        <v>24</v>
      </c>
      <c r="C48" s="8">
        <v>48</v>
      </c>
      <c r="D48" s="9">
        <f>3/8</f>
        <v>0.375</v>
      </c>
      <c r="E48" s="21">
        <f t="shared" si="0"/>
        <v>1152</v>
      </c>
      <c r="F48" s="23">
        <f t="shared" si="1"/>
        <v>1156.50390625</v>
      </c>
      <c r="G48" s="24">
        <f t="shared" si="2"/>
        <v>1161.015625</v>
      </c>
      <c r="H48" s="25">
        <f t="shared" si="3"/>
        <v>1170.0625</v>
      </c>
      <c r="I48" s="23">
        <f t="shared" si="7"/>
        <v>4.50390625</v>
      </c>
      <c r="J48" s="24">
        <f t="shared" si="8"/>
        <v>9.015625</v>
      </c>
      <c r="K48" s="25">
        <f t="shared" si="9"/>
        <v>18.0625</v>
      </c>
      <c r="L48" s="35">
        <f t="shared" si="4"/>
        <v>3.8944150777700842E-3</v>
      </c>
      <c r="M48" s="36">
        <f t="shared" si="5"/>
        <v>7.7652917031155377E-3</v>
      </c>
      <c r="N48" s="37">
        <f t="shared" si="6"/>
        <v>1.5437209550771861E-2</v>
      </c>
    </row>
    <row r="49" spans="2:14" ht="13.5" thickBot="1">
      <c r="B49" s="10">
        <v>48</v>
      </c>
      <c r="C49" s="11">
        <v>48</v>
      </c>
      <c r="D49" s="12">
        <f>0.5</f>
        <v>0.5</v>
      </c>
      <c r="E49" s="22">
        <f t="shared" si="0"/>
        <v>2304</v>
      </c>
      <c r="F49" s="26">
        <f t="shared" si="1"/>
        <v>2310.00390625</v>
      </c>
      <c r="G49" s="27">
        <f t="shared" si="2"/>
        <v>2316.015625</v>
      </c>
      <c r="H49" s="28">
        <f t="shared" si="3"/>
        <v>2328.0625</v>
      </c>
      <c r="I49" s="26">
        <f t="shared" si="7"/>
        <v>6.00390625</v>
      </c>
      <c r="J49" s="27">
        <f t="shared" si="8"/>
        <v>12.015625</v>
      </c>
      <c r="K49" s="28">
        <f t="shared" si="9"/>
        <v>24.0625</v>
      </c>
      <c r="L49" s="38">
        <f t="shared" si="4"/>
        <v>2.5990892196137384E-3</v>
      </c>
      <c r="M49" s="39">
        <f t="shared" si="5"/>
        <v>5.1880586945522011E-3</v>
      </c>
      <c r="N49" s="40">
        <f t="shared" si="6"/>
        <v>1.0335847942226637E-2</v>
      </c>
    </row>
    <row r="50" spans="2:14">
      <c r="B50" s="8"/>
      <c r="C50" s="8"/>
      <c r="D50" s="19"/>
      <c r="E50" s="21"/>
      <c r="F50" s="24"/>
      <c r="G50" s="24"/>
      <c r="H50" s="24"/>
      <c r="I50" s="24"/>
      <c r="J50" s="24"/>
      <c r="K50" s="24"/>
      <c r="L50" s="36"/>
      <c r="M50" s="36"/>
      <c r="N50" s="36"/>
    </row>
    <row r="51" spans="2:14" ht="13.5" thickBot="1">
      <c r="B51" s="8"/>
      <c r="C51" s="8"/>
      <c r="D51" s="19"/>
      <c r="E51" s="21"/>
      <c r="F51" s="51" t="s">
        <v>97</v>
      </c>
      <c r="G51" s="51"/>
      <c r="H51" s="52">
        <v>576</v>
      </c>
      <c r="I51" s="24"/>
      <c r="J51" s="24"/>
      <c r="K51" s="24"/>
      <c r="L51" s="53" t="s">
        <v>98</v>
      </c>
      <c r="M51" s="53"/>
      <c r="N51" s="74">
        <v>5.8299999999999998E-2</v>
      </c>
    </row>
    <row r="52" spans="2:14">
      <c r="B52" s="8"/>
      <c r="C52" s="8"/>
      <c r="D52" s="19"/>
      <c r="E52" s="21"/>
      <c r="F52" s="1" t="s">
        <v>99</v>
      </c>
      <c r="G52" s="2"/>
      <c r="H52" s="3"/>
      <c r="I52" s="1" t="s">
        <v>100</v>
      </c>
      <c r="J52" s="2"/>
      <c r="K52" s="3"/>
      <c r="L52" s="1" t="s">
        <v>101</v>
      </c>
      <c r="M52" s="2"/>
      <c r="N52" s="3"/>
    </row>
    <row r="53" spans="2:14" ht="14.25">
      <c r="D53" s="5"/>
      <c r="F53" s="4" t="s">
        <v>102</v>
      </c>
      <c r="G53" s="5"/>
      <c r="H53" s="6"/>
      <c r="I53" s="4" t="s">
        <v>103</v>
      </c>
      <c r="J53" s="5"/>
      <c r="K53" s="6"/>
      <c r="L53" s="4" t="s">
        <v>104</v>
      </c>
      <c r="M53" s="5"/>
      <c r="N53" s="6"/>
    </row>
    <row r="54" spans="2:14" ht="13.5" thickBot="1">
      <c r="D54" s="5"/>
      <c r="F54" s="16">
        <v>6.25E-2</v>
      </c>
      <c r="G54" s="17">
        <v>0.125</v>
      </c>
      <c r="H54" s="18">
        <v>0.25</v>
      </c>
      <c r="I54" s="16">
        <v>6.25E-2</v>
      </c>
      <c r="J54" s="17">
        <v>0.125</v>
      </c>
      <c r="K54" s="18">
        <v>0.25</v>
      </c>
      <c r="L54" s="16">
        <v>6.25E-2</v>
      </c>
      <c r="M54" s="17">
        <v>0.125</v>
      </c>
      <c r="N54" s="18">
        <v>0.25</v>
      </c>
    </row>
    <row r="55" spans="2:14">
      <c r="C55" s="41"/>
      <c r="D55" s="5"/>
      <c r="F55" s="42">
        <f t="shared" ref="F55:F97" si="10">L7*$H$51</f>
        <v>13.257960644007154</v>
      </c>
      <c r="G55" s="43">
        <f t="shared" ref="G55:G97" si="11">M7*$H$51</f>
        <v>26.047552447552448</v>
      </c>
      <c r="H55" s="44">
        <f t="shared" ref="H55:H97" si="12">N7*$H$51</f>
        <v>50.310160427807489</v>
      </c>
      <c r="I55" s="42">
        <f t="shared" ref="I55:I97" si="13">F55*D7</f>
        <v>21.544186046511626</v>
      </c>
      <c r="J55" s="43">
        <f t="shared" ref="J55:J97" si="14">G55*D7</f>
        <v>42.327272727272728</v>
      </c>
      <c r="K55" s="44">
        <f t="shared" ref="K55:K97" si="15">H55*D7</f>
        <v>81.754010695187162</v>
      </c>
      <c r="L55" s="42">
        <f t="shared" ref="L55:L97" si="16">I55*$N$51</f>
        <v>1.2560260465116277</v>
      </c>
      <c r="M55" s="43">
        <f t="shared" ref="M55:M97" si="17">J55*$N$51</f>
        <v>2.4676800000000001</v>
      </c>
      <c r="N55" s="44">
        <f t="shared" ref="N55:N97" si="18">K55*$N$51</f>
        <v>4.7662588235294114</v>
      </c>
    </row>
    <row r="56" spans="2:14">
      <c r="D56" s="5"/>
      <c r="F56" s="45">
        <f t="shared" si="10"/>
        <v>13.257960644007154</v>
      </c>
      <c r="G56" s="46">
        <f t="shared" si="11"/>
        <v>26.047552447552448</v>
      </c>
      <c r="H56" s="47">
        <f t="shared" si="12"/>
        <v>50.310160427807489</v>
      </c>
      <c r="I56" s="45">
        <f t="shared" si="13"/>
        <v>29.830411449016097</v>
      </c>
      <c r="J56" s="46">
        <f t="shared" si="14"/>
        <v>58.606993006993008</v>
      </c>
      <c r="K56" s="47">
        <f t="shared" si="15"/>
        <v>113.19786096256685</v>
      </c>
      <c r="L56" s="45">
        <f t="shared" si="16"/>
        <v>1.7391129874776383</v>
      </c>
      <c r="M56" s="46">
        <f t="shared" si="17"/>
        <v>3.4167876923076923</v>
      </c>
      <c r="N56" s="47">
        <f t="shared" si="18"/>
        <v>6.5994352941176473</v>
      </c>
    </row>
    <row r="57" spans="2:14">
      <c r="D57" s="5"/>
      <c r="F57" s="45">
        <f t="shared" si="10"/>
        <v>13.257960644007154</v>
      </c>
      <c r="G57" s="46">
        <f t="shared" si="11"/>
        <v>26.047552447552448</v>
      </c>
      <c r="H57" s="47">
        <f t="shared" si="12"/>
        <v>50.310160427807489</v>
      </c>
      <c r="I57" s="45">
        <f t="shared" si="13"/>
        <v>33.144901610017882</v>
      </c>
      <c r="J57" s="46">
        <f t="shared" si="14"/>
        <v>65.11888111888112</v>
      </c>
      <c r="K57" s="47">
        <f t="shared" si="15"/>
        <v>125.77540106951872</v>
      </c>
      <c r="L57" s="45">
        <f t="shared" si="16"/>
        <v>1.9323477638640425</v>
      </c>
      <c r="M57" s="46">
        <f t="shared" si="17"/>
        <v>3.7964307692307693</v>
      </c>
      <c r="N57" s="47">
        <f t="shared" si="18"/>
        <v>7.3327058823529416</v>
      </c>
    </row>
    <row r="58" spans="2:14">
      <c r="D58" s="5"/>
      <c r="F58" s="45">
        <f t="shared" si="10"/>
        <v>576</v>
      </c>
      <c r="G58" s="46">
        <f t="shared" si="11"/>
        <v>576</v>
      </c>
      <c r="H58" s="47">
        <f t="shared" si="12"/>
        <v>576</v>
      </c>
      <c r="I58" s="45">
        <f t="shared" si="13"/>
        <v>0</v>
      </c>
      <c r="J58" s="46">
        <f t="shared" si="14"/>
        <v>0</v>
      </c>
      <c r="K58" s="47">
        <f t="shared" si="15"/>
        <v>0</v>
      </c>
      <c r="L58" s="45">
        <f t="shared" si="16"/>
        <v>0</v>
      </c>
      <c r="M58" s="46">
        <f t="shared" si="17"/>
        <v>0</v>
      </c>
      <c r="N58" s="47">
        <f t="shared" si="18"/>
        <v>0</v>
      </c>
    </row>
    <row r="59" spans="2:14">
      <c r="D59" s="5"/>
      <c r="F59" s="45">
        <f t="shared" si="10"/>
        <v>576</v>
      </c>
      <c r="G59" s="46">
        <f t="shared" si="11"/>
        <v>576</v>
      </c>
      <c r="H59" s="47">
        <f t="shared" si="12"/>
        <v>576</v>
      </c>
      <c r="I59" s="45">
        <f t="shared" si="13"/>
        <v>0</v>
      </c>
      <c r="J59" s="46">
        <f t="shared" si="14"/>
        <v>0</v>
      </c>
      <c r="K59" s="47">
        <f t="shared" si="15"/>
        <v>0</v>
      </c>
      <c r="L59" s="45">
        <f t="shared" si="16"/>
        <v>0</v>
      </c>
      <c r="M59" s="46">
        <f t="shared" si="17"/>
        <v>0</v>
      </c>
      <c r="N59" s="47">
        <f t="shared" si="18"/>
        <v>0</v>
      </c>
    </row>
    <row r="60" spans="2:14">
      <c r="D60" s="5"/>
      <c r="F60" s="45">
        <f t="shared" si="10"/>
        <v>576</v>
      </c>
      <c r="G60" s="46">
        <f t="shared" si="11"/>
        <v>576</v>
      </c>
      <c r="H60" s="47">
        <f t="shared" si="12"/>
        <v>576</v>
      </c>
      <c r="I60" s="45">
        <f t="shared" si="13"/>
        <v>0</v>
      </c>
      <c r="J60" s="46">
        <f t="shared" si="14"/>
        <v>0</v>
      </c>
      <c r="K60" s="47">
        <f t="shared" si="15"/>
        <v>0</v>
      </c>
      <c r="L60" s="45">
        <f t="shared" si="16"/>
        <v>0</v>
      </c>
      <c r="M60" s="46">
        <f t="shared" si="17"/>
        <v>0</v>
      </c>
      <c r="N60" s="47">
        <f t="shared" si="18"/>
        <v>0</v>
      </c>
    </row>
    <row r="61" spans="2:14">
      <c r="D61" s="5"/>
      <c r="F61" s="45">
        <f t="shared" si="10"/>
        <v>576</v>
      </c>
      <c r="G61" s="46">
        <f t="shared" si="11"/>
        <v>576</v>
      </c>
      <c r="H61" s="47">
        <f t="shared" si="12"/>
        <v>576</v>
      </c>
      <c r="I61" s="45">
        <f t="shared" si="13"/>
        <v>0</v>
      </c>
      <c r="J61" s="46">
        <f t="shared" si="14"/>
        <v>0</v>
      </c>
      <c r="K61" s="47">
        <f t="shared" si="15"/>
        <v>0</v>
      </c>
      <c r="L61" s="45">
        <f t="shared" si="16"/>
        <v>0</v>
      </c>
      <c r="M61" s="46">
        <f t="shared" si="17"/>
        <v>0</v>
      </c>
      <c r="N61" s="47">
        <f t="shared" si="18"/>
        <v>0</v>
      </c>
    </row>
    <row r="62" spans="2:14">
      <c r="D62" s="5"/>
      <c r="F62" s="45">
        <f t="shared" si="10"/>
        <v>17.586745562130176</v>
      </c>
      <c r="G62" s="46">
        <f t="shared" si="11"/>
        <v>34.380165289256198</v>
      </c>
      <c r="H62" s="47">
        <f t="shared" si="12"/>
        <v>65.771626297577853</v>
      </c>
      <c r="I62" s="45">
        <f t="shared" si="13"/>
        <v>8.7933727810650879</v>
      </c>
      <c r="J62" s="46">
        <f t="shared" si="14"/>
        <v>17.190082644628099</v>
      </c>
      <c r="K62" s="47">
        <f t="shared" si="15"/>
        <v>32.885813148788927</v>
      </c>
      <c r="L62" s="45">
        <f t="shared" si="16"/>
        <v>0.51265363313609458</v>
      </c>
      <c r="M62" s="46">
        <f t="shared" si="17"/>
        <v>1.0021818181818181</v>
      </c>
      <c r="N62" s="47">
        <f t="shared" si="18"/>
        <v>1.9172429065743943</v>
      </c>
    </row>
    <row r="63" spans="2:14">
      <c r="D63" s="5"/>
      <c r="F63" s="45">
        <f t="shared" si="10"/>
        <v>13.257960644007154</v>
      </c>
      <c r="G63" s="46">
        <f t="shared" si="11"/>
        <v>26.047552447552448</v>
      </c>
      <c r="H63" s="47">
        <f t="shared" si="12"/>
        <v>50.310160427807489</v>
      </c>
      <c r="I63" s="45">
        <f t="shared" si="13"/>
        <v>3.3144901610017885</v>
      </c>
      <c r="J63" s="46">
        <f t="shared" si="14"/>
        <v>6.511888111888112</v>
      </c>
      <c r="K63" s="47">
        <f t="shared" si="15"/>
        <v>12.577540106951872</v>
      </c>
      <c r="L63" s="45">
        <f t="shared" si="16"/>
        <v>0.19323477638640427</v>
      </c>
      <c r="M63" s="46">
        <f t="shared" si="17"/>
        <v>0.37964307692307692</v>
      </c>
      <c r="N63" s="47">
        <f t="shared" si="18"/>
        <v>0.73327058823529412</v>
      </c>
    </row>
    <row r="64" spans="2:14">
      <c r="D64" s="5"/>
      <c r="F64" s="45">
        <f t="shared" si="10"/>
        <v>13.257960644007154</v>
      </c>
      <c r="G64" s="46">
        <f t="shared" si="11"/>
        <v>26.047552447552448</v>
      </c>
      <c r="H64" s="47">
        <f t="shared" si="12"/>
        <v>50.310160427807489</v>
      </c>
      <c r="I64" s="45">
        <f t="shared" si="13"/>
        <v>4.1431127012522353</v>
      </c>
      <c r="J64" s="46">
        <f t="shared" si="14"/>
        <v>8.13986013986014</v>
      </c>
      <c r="K64" s="47">
        <f t="shared" si="15"/>
        <v>15.72192513368984</v>
      </c>
      <c r="L64" s="45">
        <f t="shared" si="16"/>
        <v>0.24154347048300531</v>
      </c>
      <c r="M64" s="46">
        <f t="shared" si="17"/>
        <v>0.47455384615384616</v>
      </c>
      <c r="N64" s="47">
        <f t="shared" si="18"/>
        <v>0.9165882352941177</v>
      </c>
    </row>
    <row r="65" spans="4:14">
      <c r="D65" s="5"/>
      <c r="F65" s="45">
        <f t="shared" si="10"/>
        <v>13.257960644007154</v>
      </c>
      <c r="G65" s="46">
        <f t="shared" si="11"/>
        <v>26.047552447552448</v>
      </c>
      <c r="H65" s="47">
        <f t="shared" si="12"/>
        <v>50.310160427807489</v>
      </c>
      <c r="I65" s="45">
        <f t="shared" si="13"/>
        <v>6.628980322003577</v>
      </c>
      <c r="J65" s="46">
        <f t="shared" si="14"/>
        <v>13.023776223776224</v>
      </c>
      <c r="K65" s="47">
        <f t="shared" si="15"/>
        <v>25.155080213903744</v>
      </c>
      <c r="L65" s="45">
        <f t="shared" si="16"/>
        <v>0.38646955277280853</v>
      </c>
      <c r="M65" s="46">
        <f t="shared" si="17"/>
        <v>0.75928615384615383</v>
      </c>
      <c r="N65" s="47">
        <f t="shared" si="18"/>
        <v>1.4665411764705882</v>
      </c>
    </row>
    <row r="66" spans="4:14">
      <c r="D66" s="5"/>
      <c r="F66" s="45">
        <f t="shared" si="10"/>
        <v>13.257960644007154</v>
      </c>
      <c r="G66" s="46">
        <f t="shared" si="11"/>
        <v>26.047552447552448</v>
      </c>
      <c r="H66" s="47">
        <f t="shared" si="12"/>
        <v>50.310160427807489</v>
      </c>
      <c r="I66" s="45">
        <f t="shared" si="13"/>
        <v>13.257960644007154</v>
      </c>
      <c r="J66" s="46">
        <f t="shared" si="14"/>
        <v>26.047552447552448</v>
      </c>
      <c r="K66" s="47">
        <f t="shared" si="15"/>
        <v>50.310160427807489</v>
      </c>
      <c r="L66" s="45">
        <f t="shared" si="16"/>
        <v>0.77293910554561707</v>
      </c>
      <c r="M66" s="46">
        <f t="shared" si="17"/>
        <v>1.5185723076923077</v>
      </c>
      <c r="N66" s="47">
        <f t="shared" si="18"/>
        <v>2.9330823529411765</v>
      </c>
    </row>
    <row r="67" spans="4:14">
      <c r="D67" s="5"/>
      <c r="F67" s="45">
        <f t="shared" si="10"/>
        <v>13.257960644007154</v>
      </c>
      <c r="G67" s="46">
        <f t="shared" si="11"/>
        <v>26.047552447552448</v>
      </c>
      <c r="H67" s="47">
        <f t="shared" si="12"/>
        <v>50.310160427807489</v>
      </c>
      <c r="I67" s="45">
        <f t="shared" si="13"/>
        <v>15.743828264758495</v>
      </c>
      <c r="J67" s="46">
        <f t="shared" si="14"/>
        <v>30.931468531468532</v>
      </c>
      <c r="K67" s="47">
        <f t="shared" si="15"/>
        <v>59.743315508021396</v>
      </c>
      <c r="L67" s="45">
        <f t="shared" si="16"/>
        <v>0.91786518783542026</v>
      </c>
      <c r="M67" s="46">
        <f t="shared" si="17"/>
        <v>1.8033046153846153</v>
      </c>
      <c r="N67" s="47">
        <f t="shared" si="18"/>
        <v>3.4830352941176472</v>
      </c>
    </row>
    <row r="68" spans="4:14">
      <c r="D68" s="5"/>
      <c r="F68" s="45">
        <f t="shared" si="10"/>
        <v>13.257960644007154</v>
      </c>
      <c r="G68" s="46">
        <f t="shared" si="11"/>
        <v>26.047552447552448</v>
      </c>
      <c r="H68" s="47">
        <f t="shared" si="12"/>
        <v>50.310160427807489</v>
      </c>
      <c r="I68" s="45">
        <f t="shared" si="13"/>
        <v>18.229695885509837</v>
      </c>
      <c r="J68" s="46">
        <f t="shared" si="14"/>
        <v>35.815384615384616</v>
      </c>
      <c r="K68" s="47">
        <f t="shared" si="15"/>
        <v>69.176470588235304</v>
      </c>
      <c r="L68" s="45">
        <f t="shared" si="16"/>
        <v>1.0627912701252236</v>
      </c>
      <c r="M68" s="46">
        <f t="shared" si="17"/>
        <v>2.0880369230769231</v>
      </c>
      <c r="N68" s="47">
        <f t="shared" si="18"/>
        <v>4.032988235294118</v>
      </c>
    </row>
    <row r="69" spans="4:14">
      <c r="D69" s="5"/>
      <c r="F69" s="45">
        <f t="shared" si="10"/>
        <v>13.257960644007154</v>
      </c>
      <c r="G69" s="46">
        <f t="shared" si="11"/>
        <v>26.047552447552448</v>
      </c>
      <c r="H69" s="47">
        <f t="shared" si="12"/>
        <v>50.310160427807489</v>
      </c>
      <c r="I69" s="45">
        <f t="shared" si="13"/>
        <v>19.88694096601073</v>
      </c>
      <c r="J69" s="46">
        <f t="shared" si="14"/>
        <v>39.071328671328672</v>
      </c>
      <c r="K69" s="47">
        <f t="shared" si="15"/>
        <v>75.465240641711233</v>
      </c>
      <c r="L69" s="45">
        <f t="shared" si="16"/>
        <v>1.1594086583184255</v>
      </c>
      <c r="M69" s="46">
        <f t="shared" si="17"/>
        <v>2.2778584615384614</v>
      </c>
      <c r="N69" s="47">
        <f t="shared" si="18"/>
        <v>4.3996235294117652</v>
      </c>
    </row>
    <row r="70" spans="4:14">
      <c r="D70" s="5"/>
      <c r="F70" s="45">
        <f t="shared" si="10"/>
        <v>13.257960644007154</v>
      </c>
      <c r="G70" s="46">
        <f t="shared" si="11"/>
        <v>26.047552447552448</v>
      </c>
      <c r="H70" s="47">
        <f t="shared" si="12"/>
        <v>50.310160427807489</v>
      </c>
      <c r="I70" s="45">
        <f t="shared" si="13"/>
        <v>29.830411449016097</v>
      </c>
      <c r="J70" s="46">
        <f t="shared" si="14"/>
        <v>58.606993006993008</v>
      </c>
      <c r="K70" s="47">
        <f t="shared" si="15"/>
        <v>113.19786096256685</v>
      </c>
      <c r="L70" s="45">
        <f t="shared" si="16"/>
        <v>1.7391129874776383</v>
      </c>
      <c r="M70" s="46">
        <f t="shared" si="17"/>
        <v>3.4167876923076923</v>
      </c>
      <c r="N70" s="47">
        <f t="shared" si="18"/>
        <v>6.5994352941176473</v>
      </c>
    </row>
    <row r="71" spans="4:14">
      <c r="D71" s="5"/>
      <c r="F71" s="45">
        <f t="shared" si="10"/>
        <v>14.13443072702332</v>
      </c>
      <c r="G71" s="46">
        <f t="shared" si="11"/>
        <v>27.754907792980369</v>
      </c>
      <c r="H71" s="47">
        <f t="shared" si="12"/>
        <v>53.551020408163261</v>
      </c>
      <c r="I71" s="45">
        <f t="shared" si="13"/>
        <v>3.53360768175583</v>
      </c>
      <c r="J71" s="46">
        <f t="shared" si="14"/>
        <v>6.9387269482450922</v>
      </c>
      <c r="K71" s="47">
        <f t="shared" si="15"/>
        <v>13.387755102040815</v>
      </c>
      <c r="L71" s="45">
        <f t="shared" si="16"/>
        <v>0.20600932784636489</v>
      </c>
      <c r="M71" s="46">
        <f t="shared" si="17"/>
        <v>0.40452778108268883</v>
      </c>
      <c r="N71" s="47">
        <f t="shared" si="18"/>
        <v>0.78050612244897954</v>
      </c>
    </row>
    <row r="72" spans="4:14">
      <c r="D72" s="5"/>
      <c r="F72" s="45">
        <f t="shared" si="10"/>
        <v>11.815070677011372</v>
      </c>
      <c r="G72" s="46">
        <f t="shared" si="11"/>
        <v>23.270304039983337</v>
      </c>
      <c r="H72" s="47">
        <f t="shared" si="12"/>
        <v>45.1584</v>
      </c>
      <c r="I72" s="45">
        <f t="shared" si="13"/>
        <v>2.953767669252843</v>
      </c>
      <c r="J72" s="46">
        <f t="shared" si="14"/>
        <v>5.8175760099958342</v>
      </c>
      <c r="K72" s="47">
        <f t="shared" si="15"/>
        <v>11.2896</v>
      </c>
      <c r="L72" s="45">
        <f t="shared" si="16"/>
        <v>0.17220465511744074</v>
      </c>
      <c r="M72" s="46">
        <f t="shared" si="17"/>
        <v>0.33916468138275713</v>
      </c>
      <c r="N72" s="47">
        <f t="shared" si="18"/>
        <v>0.65818367999999994</v>
      </c>
    </row>
    <row r="73" spans="4:14">
      <c r="D73" s="5"/>
      <c r="F73" s="45">
        <f t="shared" si="10"/>
        <v>11.815070677011372</v>
      </c>
      <c r="G73" s="46">
        <f t="shared" si="11"/>
        <v>23.270304039983337</v>
      </c>
      <c r="H73" s="47">
        <f t="shared" si="12"/>
        <v>45.1584</v>
      </c>
      <c r="I73" s="45">
        <f t="shared" si="13"/>
        <v>4.4306515038792647</v>
      </c>
      <c r="J73" s="46">
        <f t="shared" si="14"/>
        <v>8.7263640149937522</v>
      </c>
      <c r="K73" s="47">
        <f t="shared" si="15"/>
        <v>16.9344</v>
      </c>
      <c r="L73" s="45">
        <f t="shared" si="16"/>
        <v>0.25830698267616115</v>
      </c>
      <c r="M73" s="46">
        <f t="shared" si="17"/>
        <v>0.50874702207413569</v>
      </c>
      <c r="N73" s="47">
        <f t="shared" si="18"/>
        <v>0.98727551999999996</v>
      </c>
    </row>
    <row r="74" spans="4:14">
      <c r="D74" s="5"/>
      <c r="F74" s="45">
        <f t="shared" si="10"/>
        <v>11.815070677011372</v>
      </c>
      <c r="G74" s="46">
        <f t="shared" si="11"/>
        <v>23.270304039983337</v>
      </c>
      <c r="H74" s="47">
        <f t="shared" si="12"/>
        <v>45.1584</v>
      </c>
      <c r="I74" s="45">
        <f t="shared" si="13"/>
        <v>5.9075353385056859</v>
      </c>
      <c r="J74" s="46">
        <f t="shared" si="14"/>
        <v>11.635152019991668</v>
      </c>
      <c r="K74" s="47">
        <f t="shared" si="15"/>
        <v>22.5792</v>
      </c>
      <c r="L74" s="45">
        <f t="shared" si="16"/>
        <v>0.34440931023488147</v>
      </c>
      <c r="M74" s="46">
        <f t="shared" si="17"/>
        <v>0.67832936276551425</v>
      </c>
      <c r="N74" s="47">
        <f t="shared" si="18"/>
        <v>1.3163673599999999</v>
      </c>
    </row>
    <row r="75" spans="4:14">
      <c r="D75" s="5"/>
      <c r="F75" s="45">
        <f t="shared" si="10"/>
        <v>11.815070677011372</v>
      </c>
      <c r="G75" s="46">
        <f t="shared" si="11"/>
        <v>23.270304039983337</v>
      </c>
      <c r="H75" s="47">
        <f t="shared" si="12"/>
        <v>45.1584</v>
      </c>
      <c r="I75" s="45">
        <f t="shared" si="13"/>
        <v>8.8613030077585293</v>
      </c>
      <c r="J75" s="46">
        <f t="shared" si="14"/>
        <v>17.452728029987504</v>
      </c>
      <c r="K75" s="47">
        <f t="shared" si="15"/>
        <v>33.8688</v>
      </c>
      <c r="L75" s="45">
        <f t="shared" si="16"/>
        <v>0.51661396535232229</v>
      </c>
      <c r="M75" s="46">
        <f t="shared" si="17"/>
        <v>1.0174940441482714</v>
      </c>
      <c r="N75" s="47">
        <f t="shared" si="18"/>
        <v>1.9745510399999999</v>
      </c>
    </row>
    <row r="76" spans="4:14">
      <c r="D76" s="5"/>
      <c r="F76" s="45">
        <f t="shared" si="10"/>
        <v>9.8696054034838259</v>
      </c>
      <c r="G76" s="46">
        <f t="shared" si="11"/>
        <v>19.484484204640761</v>
      </c>
      <c r="H76" s="47">
        <f t="shared" si="12"/>
        <v>37.984864864864868</v>
      </c>
      <c r="I76" s="45">
        <f t="shared" si="13"/>
        <v>2.4674013508709565</v>
      </c>
      <c r="J76" s="46">
        <f t="shared" si="14"/>
        <v>4.8711210511601903</v>
      </c>
      <c r="K76" s="47">
        <f t="shared" si="15"/>
        <v>9.4962162162162169</v>
      </c>
      <c r="L76" s="45">
        <f t="shared" si="16"/>
        <v>0.14384949875577677</v>
      </c>
      <c r="M76" s="46">
        <f t="shared" si="17"/>
        <v>0.2839863572826391</v>
      </c>
      <c r="N76" s="47">
        <f t="shared" si="18"/>
        <v>0.55362940540540539</v>
      </c>
    </row>
    <row r="77" spans="4:14">
      <c r="D77" s="5"/>
      <c r="F77" s="45">
        <f t="shared" si="10"/>
        <v>8.8956192536506222</v>
      </c>
      <c r="G77" s="46">
        <f t="shared" si="11"/>
        <v>17.586745562130176</v>
      </c>
      <c r="H77" s="47">
        <f t="shared" si="12"/>
        <v>34.380165289256198</v>
      </c>
      <c r="I77" s="45">
        <f t="shared" si="13"/>
        <v>2.7798810167658194</v>
      </c>
      <c r="J77" s="46">
        <f t="shared" si="14"/>
        <v>5.4958579881656799</v>
      </c>
      <c r="K77" s="47">
        <f t="shared" si="15"/>
        <v>10.743801652892561</v>
      </c>
      <c r="L77" s="45">
        <f t="shared" si="16"/>
        <v>0.16206706327744727</v>
      </c>
      <c r="M77" s="46">
        <f t="shared" si="17"/>
        <v>0.32040852071005915</v>
      </c>
      <c r="N77" s="47">
        <f t="shared" si="18"/>
        <v>0.62636363636363623</v>
      </c>
    </row>
    <row r="78" spans="4:14">
      <c r="D78" s="5"/>
      <c r="F78" s="45">
        <f t="shared" si="10"/>
        <v>8.8956192536506222</v>
      </c>
      <c r="G78" s="46">
        <f t="shared" si="11"/>
        <v>17.586745562130176</v>
      </c>
      <c r="H78" s="47">
        <f t="shared" si="12"/>
        <v>34.380165289256198</v>
      </c>
      <c r="I78" s="45">
        <f t="shared" si="13"/>
        <v>3.3358572201189833</v>
      </c>
      <c r="J78" s="46">
        <f t="shared" si="14"/>
        <v>6.5950295857988159</v>
      </c>
      <c r="K78" s="47">
        <f t="shared" si="15"/>
        <v>12.892561983471074</v>
      </c>
      <c r="L78" s="45">
        <f t="shared" si="16"/>
        <v>0.19448047593293671</v>
      </c>
      <c r="M78" s="46">
        <f t="shared" si="17"/>
        <v>0.38449022485207096</v>
      </c>
      <c r="N78" s="47">
        <f t="shared" si="18"/>
        <v>0.75163636363636355</v>
      </c>
    </row>
    <row r="79" spans="4:14">
      <c r="D79" s="5"/>
      <c r="F79" s="45">
        <f t="shared" si="10"/>
        <v>8.8956192536506222</v>
      </c>
      <c r="G79" s="46">
        <f t="shared" si="11"/>
        <v>17.586745562130176</v>
      </c>
      <c r="H79" s="47">
        <f t="shared" si="12"/>
        <v>34.380165289256198</v>
      </c>
      <c r="I79" s="45">
        <f t="shared" si="13"/>
        <v>4.4478096268253111</v>
      </c>
      <c r="J79" s="46">
        <f t="shared" si="14"/>
        <v>8.7933727810650879</v>
      </c>
      <c r="K79" s="47">
        <f t="shared" si="15"/>
        <v>17.190082644628099</v>
      </c>
      <c r="L79" s="45">
        <f t="shared" si="16"/>
        <v>0.2593073012439156</v>
      </c>
      <c r="M79" s="46">
        <f t="shared" si="17"/>
        <v>0.51265363313609458</v>
      </c>
      <c r="N79" s="47">
        <f t="shared" si="18"/>
        <v>1.0021818181818181</v>
      </c>
    </row>
    <row r="80" spans="4:14">
      <c r="D80" s="5"/>
      <c r="F80" s="45">
        <f t="shared" si="10"/>
        <v>8.8956192536506222</v>
      </c>
      <c r="G80" s="46">
        <f t="shared" si="11"/>
        <v>17.586745562130176</v>
      </c>
      <c r="H80" s="47">
        <f t="shared" si="12"/>
        <v>34.380165289256198</v>
      </c>
      <c r="I80" s="45">
        <f t="shared" si="13"/>
        <v>8.8956192536506222</v>
      </c>
      <c r="J80" s="46">
        <f t="shared" si="14"/>
        <v>17.586745562130176</v>
      </c>
      <c r="K80" s="47">
        <f t="shared" si="15"/>
        <v>34.380165289256198</v>
      </c>
      <c r="L80" s="45">
        <f t="shared" si="16"/>
        <v>0.5186146024878312</v>
      </c>
      <c r="M80" s="46">
        <f t="shared" si="17"/>
        <v>1.0253072662721892</v>
      </c>
      <c r="N80" s="47">
        <f t="shared" si="18"/>
        <v>2.0043636363636361</v>
      </c>
    </row>
    <row r="81" spans="2:14">
      <c r="D81" s="5"/>
      <c r="F81" s="45">
        <f t="shared" si="10"/>
        <v>7.9174316290130795</v>
      </c>
      <c r="G81" s="46">
        <f t="shared" si="11"/>
        <v>15.672734096453368</v>
      </c>
      <c r="H81" s="47">
        <f t="shared" si="12"/>
        <v>30.714390065741419</v>
      </c>
      <c r="I81" s="45">
        <f t="shared" si="13"/>
        <v>5.9380737217598094</v>
      </c>
      <c r="J81" s="46">
        <f t="shared" si="14"/>
        <v>11.754550572340026</v>
      </c>
      <c r="K81" s="47">
        <f t="shared" si="15"/>
        <v>23.035792549306066</v>
      </c>
      <c r="L81" s="45">
        <f t="shared" si="16"/>
        <v>0.34618969797859689</v>
      </c>
      <c r="M81" s="46">
        <f t="shared" si="17"/>
        <v>0.6852902983674235</v>
      </c>
      <c r="N81" s="47">
        <f t="shared" si="18"/>
        <v>1.3429867056245437</v>
      </c>
    </row>
    <row r="82" spans="2:14">
      <c r="D82" s="5"/>
      <c r="F82" s="45">
        <f t="shared" si="10"/>
        <v>7.1330581381891127</v>
      </c>
      <c r="G82" s="46">
        <f t="shared" si="11"/>
        <v>14.13443072702332</v>
      </c>
      <c r="H82" s="47">
        <f t="shared" si="12"/>
        <v>27.754907792980369</v>
      </c>
      <c r="I82" s="45">
        <f t="shared" si="13"/>
        <v>2.2290806681840976</v>
      </c>
      <c r="J82" s="46">
        <f t="shared" si="14"/>
        <v>4.4170096021947876</v>
      </c>
      <c r="K82" s="47">
        <f t="shared" si="15"/>
        <v>8.6734086853063648</v>
      </c>
      <c r="L82" s="45">
        <f t="shared" si="16"/>
        <v>0.12995540295513289</v>
      </c>
      <c r="M82" s="46">
        <f t="shared" si="17"/>
        <v>0.25751165980795609</v>
      </c>
      <c r="N82" s="47">
        <f t="shared" si="18"/>
        <v>0.50565972635336109</v>
      </c>
    </row>
    <row r="83" spans="2:14">
      <c r="D83" s="5"/>
      <c r="F83" s="45">
        <f t="shared" si="10"/>
        <v>7.1330581381891127</v>
      </c>
      <c r="G83" s="46">
        <f t="shared" si="11"/>
        <v>14.13443072702332</v>
      </c>
      <c r="H83" s="47">
        <f t="shared" si="12"/>
        <v>27.754907792980369</v>
      </c>
      <c r="I83" s="45">
        <f t="shared" si="13"/>
        <v>2.6748968018209172</v>
      </c>
      <c r="J83" s="46">
        <f t="shared" si="14"/>
        <v>5.3004115226337447</v>
      </c>
      <c r="K83" s="47">
        <f t="shared" si="15"/>
        <v>10.408090422367639</v>
      </c>
      <c r="L83" s="45">
        <f t="shared" si="16"/>
        <v>0.15594648354615948</v>
      </c>
      <c r="M83" s="46">
        <f t="shared" si="17"/>
        <v>0.3090139917695473</v>
      </c>
      <c r="N83" s="47">
        <f t="shared" si="18"/>
        <v>0.60679167162403336</v>
      </c>
    </row>
    <row r="84" spans="2:14">
      <c r="D84" s="5"/>
      <c r="F84" s="45">
        <f t="shared" si="10"/>
        <v>5.9534484147225433</v>
      </c>
      <c r="G84" s="46">
        <f t="shared" si="11"/>
        <v>11.815070677011372</v>
      </c>
      <c r="H84" s="47">
        <f t="shared" si="12"/>
        <v>23.270304039983337</v>
      </c>
      <c r="I84" s="45">
        <f t="shared" si="13"/>
        <v>1.8604526296007948</v>
      </c>
      <c r="J84" s="46">
        <f t="shared" si="14"/>
        <v>3.6922095865660536</v>
      </c>
      <c r="K84" s="47">
        <f t="shared" si="15"/>
        <v>7.2719700124947924</v>
      </c>
      <c r="L84" s="45">
        <f t="shared" si="16"/>
        <v>0.10846438830572633</v>
      </c>
      <c r="M84" s="46">
        <f t="shared" si="17"/>
        <v>0.21525581889680093</v>
      </c>
      <c r="N84" s="47">
        <f t="shared" si="18"/>
        <v>0.42395585172844635</v>
      </c>
    </row>
    <row r="85" spans="2:14">
      <c r="B85" s="41"/>
      <c r="F85" s="45">
        <f t="shared" si="10"/>
        <v>5.9534484147225433</v>
      </c>
      <c r="G85" s="46">
        <f t="shared" si="11"/>
        <v>11.815070677011372</v>
      </c>
      <c r="H85" s="47">
        <f t="shared" si="12"/>
        <v>23.270304039983337</v>
      </c>
      <c r="I85" s="45">
        <f t="shared" si="13"/>
        <v>2.2325431555209536</v>
      </c>
      <c r="J85" s="46">
        <f t="shared" si="14"/>
        <v>4.4306515038792647</v>
      </c>
      <c r="K85" s="47">
        <f t="shared" si="15"/>
        <v>8.7263640149937522</v>
      </c>
      <c r="L85" s="45">
        <f t="shared" si="16"/>
        <v>0.13015726596687158</v>
      </c>
      <c r="M85" s="46">
        <f t="shared" si="17"/>
        <v>0.25830698267616115</v>
      </c>
      <c r="N85" s="47">
        <f t="shared" si="18"/>
        <v>0.50874702207413569</v>
      </c>
    </row>
    <row r="86" spans="2:14">
      <c r="B86" s="41"/>
      <c r="F86" s="45">
        <f t="shared" si="10"/>
        <v>5.9534484147225433</v>
      </c>
      <c r="G86" s="46">
        <f t="shared" si="11"/>
        <v>11.815070677011372</v>
      </c>
      <c r="H86" s="47">
        <f t="shared" si="12"/>
        <v>23.270304039983337</v>
      </c>
      <c r="I86" s="45">
        <f t="shared" si="13"/>
        <v>2.9767242073612716</v>
      </c>
      <c r="J86" s="46">
        <f t="shared" si="14"/>
        <v>5.9075353385056859</v>
      </c>
      <c r="K86" s="47">
        <f t="shared" si="15"/>
        <v>11.635152019991668</v>
      </c>
      <c r="L86" s="45">
        <f t="shared" si="16"/>
        <v>0.17354302128916213</v>
      </c>
      <c r="M86" s="46">
        <f t="shared" si="17"/>
        <v>0.34440931023488147</v>
      </c>
      <c r="N86" s="47">
        <f t="shared" si="18"/>
        <v>0.67832936276551425</v>
      </c>
    </row>
    <row r="87" spans="2:14">
      <c r="B87" s="41"/>
      <c r="F87" s="45">
        <f t="shared" si="10"/>
        <v>4.4728080209945498</v>
      </c>
      <c r="G87" s="46">
        <f t="shared" si="11"/>
        <v>8.8918327012445921</v>
      </c>
      <c r="H87" s="47">
        <f t="shared" si="12"/>
        <v>17.572059751735743</v>
      </c>
      <c r="I87" s="45">
        <f t="shared" si="13"/>
        <v>1.6773030078729563</v>
      </c>
      <c r="J87" s="46">
        <f t="shared" si="14"/>
        <v>3.334437262966722</v>
      </c>
      <c r="K87" s="47">
        <f t="shared" si="15"/>
        <v>6.5895224069009037</v>
      </c>
      <c r="L87" s="45">
        <f t="shared" si="16"/>
        <v>9.7786765358993347E-2</v>
      </c>
      <c r="M87" s="46">
        <f t="shared" si="17"/>
        <v>0.19439769243095989</v>
      </c>
      <c r="N87" s="47">
        <f t="shared" si="18"/>
        <v>0.38416915632232268</v>
      </c>
    </row>
    <row r="88" spans="2:14">
      <c r="B88" s="41"/>
      <c r="F88" s="45">
        <f t="shared" si="10"/>
        <v>5.1086222222222224</v>
      </c>
      <c r="G88" s="46">
        <f t="shared" si="11"/>
        <v>10.149581016524396</v>
      </c>
      <c r="H88" s="47">
        <f t="shared" si="12"/>
        <v>20.033240997229917</v>
      </c>
      <c r="I88" s="45">
        <f t="shared" si="13"/>
        <v>1.9157333333333333</v>
      </c>
      <c r="J88" s="46">
        <f t="shared" si="14"/>
        <v>3.8060928811966486</v>
      </c>
      <c r="K88" s="47">
        <f t="shared" si="15"/>
        <v>7.5124653739612191</v>
      </c>
      <c r="L88" s="45">
        <f t="shared" si="16"/>
        <v>0.11168725333333332</v>
      </c>
      <c r="M88" s="46">
        <f t="shared" si="17"/>
        <v>0.2218952149737646</v>
      </c>
      <c r="N88" s="47">
        <f t="shared" si="18"/>
        <v>0.43797673130193904</v>
      </c>
    </row>
    <row r="89" spans="2:14">
      <c r="B89" s="41"/>
      <c r="F89" s="45">
        <f t="shared" si="10"/>
        <v>4.473769474178261</v>
      </c>
      <c r="G89" s="46">
        <f t="shared" si="11"/>
        <v>8.8956192536506222</v>
      </c>
      <c r="H89" s="47">
        <f t="shared" si="12"/>
        <v>17.586745562130176</v>
      </c>
      <c r="I89" s="45">
        <f t="shared" si="13"/>
        <v>1.6776635528168478</v>
      </c>
      <c r="J89" s="46">
        <f t="shared" si="14"/>
        <v>3.3358572201189833</v>
      </c>
      <c r="K89" s="47">
        <f t="shared" si="15"/>
        <v>6.5950295857988159</v>
      </c>
      <c r="L89" s="45">
        <f t="shared" si="16"/>
        <v>9.7807785129222224E-2</v>
      </c>
      <c r="M89" s="46">
        <f t="shared" si="17"/>
        <v>0.19448047593293671</v>
      </c>
      <c r="N89" s="47">
        <f t="shared" si="18"/>
        <v>0.38449022485207096</v>
      </c>
    </row>
    <row r="90" spans="2:14">
      <c r="B90" s="41"/>
      <c r="F90" s="45">
        <f t="shared" si="10"/>
        <v>4.473769474178261</v>
      </c>
      <c r="G90" s="46">
        <f t="shared" si="11"/>
        <v>8.8956192536506222</v>
      </c>
      <c r="H90" s="47">
        <f t="shared" si="12"/>
        <v>17.586745562130176</v>
      </c>
      <c r="I90" s="45">
        <f t="shared" si="13"/>
        <v>2.2368847370891305</v>
      </c>
      <c r="J90" s="46">
        <f t="shared" si="14"/>
        <v>4.4478096268253111</v>
      </c>
      <c r="K90" s="47">
        <f t="shared" si="15"/>
        <v>8.7933727810650879</v>
      </c>
      <c r="L90" s="45">
        <f t="shared" si="16"/>
        <v>0.13041038017229631</v>
      </c>
      <c r="M90" s="46">
        <f t="shared" si="17"/>
        <v>0.2593073012439156</v>
      </c>
      <c r="N90" s="47">
        <f t="shared" si="18"/>
        <v>0.51265363313609458</v>
      </c>
    </row>
    <row r="91" spans="2:14">
      <c r="B91" s="41"/>
      <c r="F91" s="45">
        <f t="shared" si="10"/>
        <v>3.3596832548296813</v>
      </c>
      <c r="G91" s="46">
        <f t="shared" si="11"/>
        <v>6.6889874219527643</v>
      </c>
      <c r="H91" s="47">
        <f t="shared" si="12"/>
        <v>13.257960644007154</v>
      </c>
      <c r="I91" s="45">
        <f t="shared" si="13"/>
        <v>1.2598812205611305</v>
      </c>
      <c r="J91" s="46">
        <f t="shared" si="14"/>
        <v>2.5083702832322867</v>
      </c>
      <c r="K91" s="47">
        <f t="shared" si="15"/>
        <v>4.9717352415026825</v>
      </c>
      <c r="L91" s="45">
        <f t="shared" si="16"/>
        <v>7.3451075158713908E-2</v>
      </c>
      <c r="M91" s="46">
        <f t="shared" si="17"/>
        <v>0.1462379875124423</v>
      </c>
      <c r="N91" s="47">
        <f t="shared" si="18"/>
        <v>0.28985216457960639</v>
      </c>
    </row>
    <row r="92" spans="2:14">
      <c r="B92" s="41"/>
      <c r="F92" s="45">
        <f t="shared" si="10"/>
        <v>3.979262700398702</v>
      </c>
      <c r="G92" s="46">
        <f t="shared" si="11"/>
        <v>7.9174316290130795</v>
      </c>
      <c r="H92" s="47">
        <f t="shared" si="12"/>
        <v>15.672734096453368</v>
      </c>
      <c r="I92" s="45">
        <f t="shared" si="13"/>
        <v>1.4922235126495131</v>
      </c>
      <c r="J92" s="46">
        <f t="shared" si="14"/>
        <v>2.9690368608799047</v>
      </c>
      <c r="K92" s="47">
        <f t="shared" si="15"/>
        <v>5.877275286170013</v>
      </c>
      <c r="L92" s="45">
        <f t="shared" si="16"/>
        <v>8.6996630787466611E-2</v>
      </c>
      <c r="M92" s="46">
        <f t="shared" si="17"/>
        <v>0.17309484898929844</v>
      </c>
      <c r="N92" s="47">
        <f t="shared" si="18"/>
        <v>0.34264514918371175</v>
      </c>
    </row>
    <row r="93" spans="2:14">
      <c r="B93" s="41"/>
      <c r="F93" s="45">
        <f t="shared" si="10"/>
        <v>3.484006650788658</v>
      </c>
      <c r="G93" s="46">
        <f t="shared" si="11"/>
        <v>6.9362872967661247</v>
      </c>
      <c r="H93" s="47">
        <f t="shared" si="12"/>
        <v>13.747210845925716</v>
      </c>
      <c r="I93" s="45">
        <f t="shared" si="13"/>
        <v>1.3065024940457468</v>
      </c>
      <c r="J93" s="46">
        <f t="shared" si="14"/>
        <v>2.6011077362872967</v>
      </c>
      <c r="K93" s="47">
        <f t="shared" si="15"/>
        <v>5.1552040672221437</v>
      </c>
      <c r="L93" s="45">
        <f t="shared" si="16"/>
        <v>7.6169095402867038E-2</v>
      </c>
      <c r="M93" s="46">
        <f t="shared" si="17"/>
        <v>0.1516445810255494</v>
      </c>
      <c r="N93" s="47">
        <f t="shared" si="18"/>
        <v>0.30054839711905096</v>
      </c>
    </row>
    <row r="94" spans="2:14">
      <c r="B94" s="41"/>
      <c r="F94" s="45">
        <f t="shared" si="10"/>
        <v>2.9883218080620679</v>
      </c>
      <c r="G94" s="46">
        <f t="shared" si="11"/>
        <v>5.9534484147225433</v>
      </c>
      <c r="H94" s="47">
        <f t="shared" si="12"/>
        <v>11.815070677011372</v>
      </c>
      <c r="I94" s="45">
        <f t="shared" si="13"/>
        <v>1.1206206780232755</v>
      </c>
      <c r="J94" s="46">
        <f t="shared" si="14"/>
        <v>2.2325431555209536</v>
      </c>
      <c r="K94" s="47">
        <f t="shared" si="15"/>
        <v>4.4306515038792647</v>
      </c>
      <c r="L94" s="45">
        <f t="shared" si="16"/>
        <v>6.5332185528756956E-2</v>
      </c>
      <c r="M94" s="46">
        <f t="shared" si="17"/>
        <v>0.13015726596687158</v>
      </c>
      <c r="N94" s="47">
        <f t="shared" si="18"/>
        <v>0.25830698267616115</v>
      </c>
    </row>
    <row r="95" spans="2:14">
      <c r="B95" s="41"/>
      <c r="F95" s="45">
        <f t="shared" si="10"/>
        <v>2.9883218080620679</v>
      </c>
      <c r="G95" s="46">
        <f t="shared" si="11"/>
        <v>5.9534484147225433</v>
      </c>
      <c r="H95" s="47">
        <f t="shared" si="12"/>
        <v>11.815070677011372</v>
      </c>
      <c r="I95" s="45">
        <f t="shared" si="13"/>
        <v>0.93385056501939623</v>
      </c>
      <c r="J95" s="46">
        <f t="shared" si="14"/>
        <v>1.8604526296007948</v>
      </c>
      <c r="K95" s="47">
        <f t="shared" si="15"/>
        <v>3.6922095865660536</v>
      </c>
      <c r="L95" s="45">
        <f t="shared" si="16"/>
        <v>5.4443487940630801E-2</v>
      </c>
      <c r="M95" s="46">
        <f t="shared" si="17"/>
        <v>0.10846438830572633</v>
      </c>
      <c r="N95" s="47">
        <f t="shared" si="18"/>
        <v>0.21525581889680093</v>
      </c>
    </row>
    <row r="96" spans="2:14">
      <c r="F96" s="45">
        <f t="shared" si="10"/>
        <v>2.2431830847955685</v>
      </c>
      <c r="G96" s="46">
        <f t="shared" si="11"/>
        <v>4.4728080209945498</v>
      </c>
      <c r="H96" s="47">
        <f t="shared" si="12"/>
        <v>8.8918327012445921</v>
      </c>
      <c r="I96" s="45">
        <f t="shared" si="13"/>
        <v>0.84119365679833824</v>
      </c>
      <c r="J96" s="46">
        <f t="shared" si="14"/>
        <v>1.6773030078729563</v>
      </c>
      <c r="K96" s="47">
        <f t="shared" si="15"/>
        <v>3.334437262966722</v>
      </c>
      <c r="L96" s="45">
        <f t="shared" si="16"/>
        <v>4.9041590191343118E-2</v>
      </c>
      <c r="M96" s="46">
        <f t="shared" si="17"/>
        <v>9.7786765358993347E-2</v>
      </c>
      <c r="N96" s="47">
        <f t="shared" si="18"/>
        <v>0.19439769243095989</v>
      </c>
    </row>
    <row r="97" spans="3:14" ht="13.5" thickBot="1">
      <c r="F97" s="48">
        <f t="shared" si="10"/>
        <v>1.4970753904975134</v>
      </c>
      <c r="G97" s="49">
        <f t="shared" si="11"/>
        <v>2.9883218080620679</v>
      </c>
      <c r="H97" s="50">
        <f t="shared" si="12"/>
        <v>5.9534484147225433</v>
      </c>
      <c r="I97" s="48">
        <f t="shared" si="13"/>
        <v>0.74853769524875668</v>
      </c>
      <c r="J97" s="49">
        <f t="shared" si="14"/>
        <v>1.494160904031034</v>
      </c>
      <c r="K97" s="50">
        <f t="shared" si="15"/>
        <v>2.9767242073612716</v>
      </c>
      <c r="L97" s="48">
        <f t="shared" si="16"/>
        <v>4.3639747633002511E-2</v>
      </c>
      <c r="M97" s="49">
        <f t="shared" si="17"/>
        <v>8.7109580705009279E-2</v>
      </c>
      <c r="N97" s="50">
        <f t="shared" si="18"/>
        <v>0.17354302128916213</v>
      </c>
    </row>
    <row r="100" spans="3:14">
      <c r="I100" s="53" t="s">
        <v>105</v>
      </c>
      <c r="J100" s="53"/>
      <c r="K100" s="54">
        <v>1</v>
      </c>
      <c r="L100" t="s">
        <v>106</v>
      </c>
    </row>
    <row r="101" spans="3:14" ht="13.5" thickBot="1">
      <c r="I101" s="53" t="s">
        <v>107</v>
      </c>
      <c r="J101" s="53"/>
      <c r="K101" s="55">
        <f>1/K100</f>
        <v>1</v>
      </c>
    </row>
    <row r="102" spans="3:14">
      <c r="C102" s="1"/>
      <c r="D102" s="2"/>
      <c r="E102" s="3"/>
      <c r="F102" s="1" t="s">
        <v>101</v>
      </c>
      <c r="G102" s="2"/>
      <c r="H102" s="3"/>
      <c r="I102" s="1" t="s">
        <v>108</v>
      </c>
      <c r="J102" s="2"/>
      <c r="K102" s="3"/>
      <c r="L102" s="1" t="s">
        <v>100</v>
      </c>
      <c r="M102" s="2"/>
      <c r="N102" s="3"/>
    </row>
    <row r="103" spans="3:14" ht="14.25">
      <c r="C103" s="4" t="s">
        <v>54</v>
      </c>
      <c r="D103" s="5"/>
      <c r="E103" s="6"/>
      <c r="F103" s="4" t="s">
        <v>109</v>
      </c>
      <c r="G103" s="5"/>
      <c r="H103" s="6"/>
      <c r="I103" s="4" t="s">
        <v>110</v>
      </c>
      <c r="J103" s="5"/>
      <c r="K103" s="6"/>
      <c r="L103" s="4" t="s">
        <v>111</v>
      </c>
      <c r="M103" s="5"/>
      <c r="N103" s="6"/>
    </row>
    <row r="104" spans="3:14" ht="13.5" thickBot="1">
      <c r="C104" s="13" t="s">
        <v>62</v>
      </c>
      <c r="D104" s="14" t="s">
        <v>63</v>
      </c>
      <c r="E104" s="15" t="s">
        <v>64</v>
      </c>
      <c r="F104" s="16">
        <v>6.25E-2</v>
      </c>
      <c r="G104" s="17">
        <v>0.125</v>
      </c>
      <c r="H104" s="18">
        <v>0.25</v>
      </c>
      <c r="I104" s="16">
        <v>6.25E-2</v>
      </c>
      <c r="J104" s="17">
        <v>0.125</v>
      </c>
      <c r="K104" s="18">
        <v>0.25</v>
      </c>
      <c r="L104" s="16">
        <v>6.25E-2</v>
      </c>
      <c r="M104" s="17">
        <v>0.125</v>
      </c>
      <c r="N104" s="18">
        <v>0.25</v>
      </c>
    </row>
    <row r="105" spans="3:14">
      <c r="C105" s="62">
        <f t="shared" ref="C105:E124" si="19">B7</f>
        <v>4</v>
      </c>
      <c r="D105" s="62">
        <f t="shared" si="19"/>
        <v>8</v>
      </c>
      <c r="E105" s="83">
        <f t="shared" si="19"/>
        <v>1.625</v>
      </c>
      <c r="F105" s="65">
        <f>((H51/144)/I105)</f>
        <v>3.184647333635505</v>
      </c>
      <c r="G105" s="66">
        <f t="shared" ref="G105:G147" si="20">M105/J105</f>
        <v>1.6209557154898528</v>
      </c>
      <c r="H105" s="67">
        <f t="shared" ref="H105:H147" si="21">N105/K105</f>
        <v>0.83923264516256435</v>
      </c>
      <c r="I105" s="42">
        <f t="shared" ref="I105:I147" si="22">L55*$K$101</f>
        <v>1.2560260465116277</v>
      </c>
      <c r="J105" s="43">
        <f t="shared" ref="J105:J147" si="23">M55*$K$101</f>
        <v>2.4676800000000001</v>
      </c>
      <c r="K105" s="44">
        <f t="shared" ref="K105:K147" si="24">N55*$K$101</f>
        <v>4.7662588235294114</v>
      </c>
      <c r="L105" s="42">
        <f t="shared" ref="L105:N124" si="25">$H$51/144</f>
        <v>4</v>
      </c>
      <c r="M105" s="43">
        <f t="shared" si="25"/>
        <v>4</v>
      </c>
      <c r="N105" s="44">
        <f t="shared" si="25"/>
        <v>4</v>
      </c>
    </row>
    <row r="106" spans="3:14">
      <c r="C106" s="82">
        <f t="shared" si="19"/>
        <v>4</v>
      </c>
      <c r="D106" s="82">
        <f t="shared" si="19"/>
        <v>8</v>
      </c>
      <c r="E106" s="84">
        <f t="shared" si="19"/>
        <v>2.25</v>
      </c>
      <c r="F106" s="45">
        <f t="shared" ref="F106:F147" si="26">L106/I106</f>
        <v>2.3000230742923091</v>
      </c>
      <c r="G106" s="46">
        <f t="shared" si="20"/>
        <v>1.1706902389648937</v>
      </c>
      <c r="H106" s="47">
        <f t="shared" si="21"/>
        <v>0.60611246595074086</v>
      </c>
      <c r="I106" s="45">
        <f t="shared" si="22"/>
        <v>1.7391129874776383</v>
      </c>
      <c r="J106" s="46">
        <f t="shared" si="23"/>
        <v>3.4167876923076923</v>
      </c>
      <c r="K106" s="47">
        <f t="shared" si="24"/>
        <v>6.5994352941176473</v>
      </c>
      <c r="L106" s="45">
        <f t="shared" si="25"/>
        <v>4</v>
      </c>
      <c r="M106" s="46">
        <f t="shared" si="25"/>
        <v>4</v>
      </c>
      <c r="N106" s="47">
        <f t="shared" si="25"/>
        <v>4</v>
      </c>
    </row>
    <row r="107" spans="3:14">
      <c r="C107" s="62">
        <f t="shared" si="19"/>
        <v>4</v>
      </c>
      <c r="D107" s="62">
        <f t="shared" si="19"/>
        <v>8</v>
      </c>
      <c r="E107" s="83">
        <f t="shared" si="19"/>
        <v>2.5</v>
      </c>
      <c r="F107" s="68">
        <f t="shared" si="26"/>
        <v>2.0700207668630783</v>
      </c>
      <c r="G107" s="55">
        <f t="shared" si="20"/>
        <v>1.0536212150684043</v>
      </c>
      <c r="H107" s="69">
        <f t="shared" si="21"/>
        <v>0.54550121935566676</v>
      </c>
      <c r="I107" s="45">
        <f t="shared" si="22"/>
        <v>1.9323477638640425</v>
      </c>
      <c r="J107" s="46">
        <f t="shared" si="23"/>
        <v>3.7964307692307693</v>
      </c>
      <c r="K107" s="47">
        <f t="shared" si="24"/>
        <v>7.3327058823529416</v>
      </c>
      <c r="L107" s="45">
        <f t="shared" si="25"/>
        <v>4</v>
      </c>
      <c r="M107" s="46">
        <f t="shared" si="25"/>
        <v>4</v>
      </c>
      <c r="N107" s="47">
        <f t="shared" si="25"/>
        <v>4</v>
      </c>
    </row>
    <row r="108" spans="3:14">
      <c r="C108" s="82">
        <f t="shared" si="19"/>
        <v>0</v>
      </c>
      <c r="D108" s="82">
        <f t="shared" si="19"/>
        <v>0</v>
      </c>
      <c r="E108" s="84">
        <f t="shared" si="19"/>
        <v>0</v>
      </c>
      <c r="F108" s="70" t="e">
        <f t="shared" si="26"/>
        <v>#DIV/0!</v>
      </c>
      <c r="G108" s="71" t="e">
        <f t="shared" si="20"/>
        <v>#DIV/0!</v>
      </c>
      <c r="H108" s="72" t="e">
        <f t="shared" si="21"/>
        <v>#DIV/0!</v>
      </c>
      <c r="I108" s="45">
        <f t="shared" si="22"/>
        <v>0</v>
      </c>
      <c r="J108" s="46">
        <f t="shared" si="23"/>
        <v>0</v>
      </c>
      <c r="K108" s="47">
        <f t="shared" si="24"/>
        <v>0</v>
      </c>
      <c r="L108" s="45">
        <f t="shared" si="25"/>
        <v>4</v>
      </c>
      <c r="M108" s="46">
        <f t="shared" si="25"/>
        <v>4</v>
      </c>
      <c r="N108" s="47">
        <f t="shared" si="25"/>
        <v>4</v>
      </c>
    </row>
    <row r="109" spans="3:14">
      <c r="C109" s="62">
        <f t="shared" si="19"/>
        <v>0</v>
      </c>
      <c r="D109" s="62">
        <f t="shared" si="19"/>
        <v>0</v>
      </c>
      <c r="E109" s="83">
        <f t="shared" si="19"/>
        <v>0</v>
      </c>
      <c r="F109" s="68" t="e">
        <f t="shared" si="26"/>
        <v>#DIV/0!</v>
      </c>
      <c r="G109" s="55" t="e">
        <f t="shared" si="20"/>
        <v>#DIV/0!</v>
      </c>
      <c r="H109" s="69" t="e">
        <f t="shared" si="21"/>
        <v>#DIV/0!</v>
      </c>
      <c r="I109" s="45">
        <f t="shared" si="22"/>
        <v>0</v>
      </c>
      <c r="J109" s="46">
        <f t="shared" si="23"/>
        <v>0</v>
      </c>
      <c r="K109" s="47">
        <f t="shared" si="24"/>
        <v>0</v>
      </c>
      <c r="L109" s="45">
        <f t="shared" si="25"/>
        <v>4</v>
      </c>
      <c r="M109" s="46">
        <f t="shared" si="25"/>
        <v>4</v>
      </c>
      <c r="N109" s="47">
        <f t="shared" si="25"/>
        <v>4</v>
      </c>
    </row>
    <row r="110" spans="3:14">
      <c r="C110" s="82">
        <f t="shared" si="19"/>
        <v>0</v>
      </c>
      <c r="D110" s="82">
        <f t="shared" si="19"/>
        <v>0</v>
      </c>
      <c r="E110" s="84">
        <f t="shared" si="19"/>
        <v>0</v>
      </c>
      <c r="F110" s="70" t="e">
        <f t="shared" si="26"/>
        <v>#DIV/0!</v>
      </c>
      <c r="G110" s="71" t="e">
        <f t="shared" si="20"/>
        <v>#DIV/0!</v>
      </c>
      <c r="H110" s="72" t="e">
        <f t="shared" si="21"/>
        <v>#DIV/0!</v>
      </c>
      <c r="I110" s="45">
        <f t="shared" si="22"/>
        <v>0</v>
      </c>
      <c r="J110" s="46">
        <f t="shared" si="23"/>
        <v>0</v>
      </c>
      <c r="K110" s="47">
        <f t="shared" si="24"/>
        <v>0</v>
      </c>
      <c r="L110" s="45">
        <f t="shared" si="25"/>
        <v>4</v>
      </c>
      <c r="M110" s="46">
        <f t="shared" si="25"/>
        <v>4</v>
      </c>
      <c r="N110" s="47">
        <f t="shared" si="25"/>
        <v>4</v>
      </c>
    </row>
    <row r="111" spans="3:14">
      <c r="C111" s="62">
        <f t="shared" si="19"/>
        <v>0</v>
      </c>
      <c r="D111" s="62">
        <f t="shared" si="19"/>
        <v>0</v>
      </c>
      <c r="E111" s="83">
        <f t="shared" si="19"/>
        <v>0</v>
      </c>
      <c r="F111" s="68" t="e">
        <f t="shared" si="26"/>
        <v>#DIV/0!</v>
      </c>
      <c r="G111" s="55" t="e">
        <f t="shared" si="20"/>
        <v>#DIV/0!</v>
      </c>
      <c r="H111" s="69" t="e">
        <f t="shared" si="21"/>
        <v>#DIV/0!</v>
      </c>
      <c r="I111" s="45">
        <f t="shared" si="22"/>
        <v>0</v>
      </c>
      <c r="J111" s="46">
        <f t="shared" si="23"/>
        <v>0</v>
      </c>
      <c r="K111" s="47">
        <f t="shared" si="24"/>
        <v>0</v>
      </c>
      <c r="L111" s="45">
        <f t="shared" si="25"/>
        <v>4</v>
      </c>
      <c r="M111" s="46">
        <f t="shared" si="25"/>
        <v>4</v>
      </c>
      <c r="N111" s="47">
        <f t="shared" si="25"/>
        <v>4</v>
      </c>
    </row>
    <row r="112" spans="3:14">
      <c r="C112" s="82">
        <f t="shared" si="19"/>
        <v>4</v>
      </c>
      <c r="D112" s="82">
        <f t="shared" si="19"/>
        <v>4</v>
      </c>
      <c r="E112" s="84">
        <f t="shared" si="19"/>
        <v>0.5</v>
      </c>
      <c r="F112" s="70">
        <f t="shared" si="26"/>
        <v>7.8025390662512226</v>
      </c>
      <c r="G112" s="71">
        <f t="shared" si="20"/>
        <v>3.9912917271407844</v>
      </c>
      <c r="H112" s="72">
        <f t="shared" si="21"/>
        <v>2.086329273293253</v>
      </c>
      <c r="I112" s="45">
        <f t="shared" si="22"/>
        <v>0.51265363313609458</v>
      </c>
      <c r="J112" s="46">
        <f t="shared" si="23"/>
        <v>1.0021818181818181</v>
      </c>
      <c r="K112" s="47">
        <f t="shared" si="24"/>
        <v>1.9172429065743943</v>
      </c>
      <c r="L112" s="45">
        <f t="shared" si="25"/>
        <v>4</v>
      </c>
      <c r="M112" s="46">
        <f t="shared" si="25"/>
        <v>4</v>
      </c>
      <c r="N112" s="47">
        <f t="shared" si="25"/>
        <v>4</v>
      </c>
    </row>
    <row r="113" spans="3:14">
      <c r="C113" s="62">
        <f t="shared" si="19"/>
        <v>4</v>
      </c>
      <c r="D113" s="62">
        <f t="shared" si="19"/>
        <v>8</v>
      </c>
      <c r="E113" s="83">
        <f t="shared" si="19"/>
        <v>0.25</v>
      </c>
      <c r="F113" s="68">
        <f t="shared" si="26"/>
        <v>20.700207668630782</v>
      </c>
      <c r="G113" s="55">
        <f t="shared" si="20"/>
        <v>10.536212150684044</v>
      </c>
      <c r="H113" s="69">
        <f t="shared" si="21"/>
        <v>5.4550121935566676</v>
      </c>
      <c r="I113" s="45">
        <f t="shared" si="22"/>
        <v>0.19323477638640427</v>
      </c>
      <c r="J113" s="46">
        <f t="shared" si="23"/>
        <v>0.37964307692307692</v>
      </c>
      <c r="K113" s="47">
        <f t="shared" si="24"/>
        <v>0.73327058823529412</v>
      </c>
      <c r="L113" s="45">
        <f t="shared" si="25"/>
        <v>4</v>
      </c>
      <c r="M113" s="46">
        <f t="shared" si="25"/>
        <v>4</v>
      </c>
      <c r="N113" s="47">
        <f t="shared" si="25"/>
        <v>4</v>
      </c>
    </row>
    <row r="114" spans="3:14">
      <c r="C114" s="82">
        <f t="shared" si="19"/>
        <v>4</v>
      </c>
      <c r="D114" s="82">
        <f t="shared" si="19"/>
        <v>8</v>
      </c>
      <c r="E114" s="84">
        <f t="shared" si="19"/>
        <v>0.3125</v>
      </c>
      <c r="F114" s="70">
        <f t="shared" si="26"/>
        <v>16.560166134904627</v>
      </c>
      <c r="G114" s="71">
        <f t="shared" si="20"/>
        <v>8.4289697205472347</v>
      </c>
      <c r="H114" s="72">
        <f t="shared" si="21"/>
        <v>4.364009754845334</v>
      </c>
      <c r="I114" s="45">
        <f t="shared" si="22"/>
        <v>0.24154347048300531</v>
      </c>
      <c r="J114" s="46">
        <f t="shared" si="23"/>
        <v>0.47455384615384616</v>
      </c>
      <c r="K114" s="47">
        <f t="shared" si="24"/>
        <v>0.9165882352941177</v>
      </c>
      <c r="L114" s="45">
        <f t="shared" si="25"/>
        <v>4</v>
      </c>
      <c r="M114" s="46">
        <f t="shared" si="25"/>
        <v>4</v>
      </c>
      <c r="N114" s="47">
        <f t="shared" si="25"/>
        <v>4</v>
      </c>
    </row>
    <row r="115" spans="3:14">
      <c r="C115" s="62">
        <f t="shared" si="19"/>
        <v>4</v>
      </c>
      <c r="D115" s="62">
        <f t="shared" si="19"/>
        <v>8</v>
      </c>
      <c r="E115" s="83">
        <f t="shared" si="19"/>
        <v>0.5</v>
      </c>
      <c r="F115" s="68">
        <f t="shared" si="26"/>
        <v>10.350103834315391</v>
      </c>
      <c r="G115" s="55">
        <f t="shared" si="20"/>
        <v>5.2681060753420219</v>
      </c>
      <c r="H115" s="69">
        <f t="shared" si="21"/>
        <v>2.7275060967783338</v>
      </c>
      <c r="I115" s="45">
        <f t="shared" si="22"/>
        <v>0.38646955277280853</v>
      </c>
      <c r="J115" s="46">
        <f t="shared" si="23"/>
        <v>0.75928615384615383</v>
      </c>
      <c r="K115" s="47">
        <f t="shared" si="24"/>
        <v>1.4665411764705882</v>
      </c>
      <c r="L115" s="45">
        <f t="shared" si="25"/>
        <v>4</v>
      </c>
      <c r="M115" s="46">
        <f t="shared" si="25"/>
        <v>4</v>
      </c>
      <c r="N115" s="47">
        <f t="shared" si="25"/>
        <v>4</v>
      </c>
    </row>
    <row r="116" spans="3:14">
      <c r="C116" s="82">
        <f t="shared" si="19"/>
        <v>4</v>
      </c>
      <c r="D116" s="82">
        <f t="shared" si="19"/>
        <v>8</v>
      </c>
      <c r="E116" s="84">
        <f t="shared" si="19"/>
        <v>1</v>
      </c>
      <c r="F116" s="70">
        <f t="shared" si="26"/>
        <v>5.1750519171576954</v>
      </c>
      <c r="G116" s="71">
        <f t="shared" si="20"/>
        <v>2.634053037671011</v>
      </c>
      <c r="H116" s="72">
        <f t="shared" si="21"/>
        <v>1.3637530483891669</v>
      </c>
      <c r="I116" s="45">
        <f t="shared" si="22"/>
        <v>0.77293910554561707</v>
      </c>
      <c r="J116" s="46">
        <f t="shared" si="23"/>
        <v>1.5185723076923077</v>
      </c>
      <c r="K116" s="47">
        <f t="shared" si="24"/>
        <v>2.9330823529411765</v>
      </c>
      <c r="L116" s="45">
        <f t="shared" si="25"/>
        <v>4</v>
      </c>
      <c r="M116" s="46">
        <f t="shared" si="25"/>
        <v>4</v>
      </c>
      <c r="N116" s="47">
        <f t="shared" si="25"/>
        <v>4</v>
      </c>
    </row>
    <row r="117" spans="3:14">
      <c r="C117" s="62">
        <f t="shared" si="19"/>
        <v>4</v>
      </c>
      <c r="D117" s="62">
        <f t="shared" si="19"/>
        <v>8</v>
      </c>
      <c r="E117" s="83">
        <f t="shared" si="19"/>
        <v>1.1875</v>
      </c>
      <c r="F117" s="68">
        <f t="shared" si="26"/>
        <v>4.3579384565538488</v>
      </c>
      <c r="G117" s="55">
        <f t="shared" si="20"/>
        <v>2.2181499264597986</v>
      </c>
      <c r="H117" s="69">
        <f t="shared" si="21"/>
        <v>1.1484236196961406</v>
      </c>
      <c r="I117" s="45">
        <f t="shared" si="22"/>
        <v>0.91786518783542026</v>
      </c>
      <c r="J117" s="46">
        <f t="shared" si="23"/>
        <v>1.8033046153846153</v>
      </c>
      <c r="K117" s="47">
        <f t="shared" si="24"/>
        <v>3.4830352941176472</v>
      </c>
      <c r="L117" s="45">
        <f t="shared" si="25"/>
        <v>4</v>
      </c>
      <c r="M117" s="46">
        <f t="shared" si="25"/>
        <v>4</v>
      </c>
      <c r="N117" s="47">
        <f t="shared" si="25"/>
        <v>4</v>
      </c>
    </row>
    <row r="118" spans="3:14">
      <c r="C118" s="82">
        <f t="shared" si="19"/>
        <v>4</v>
      </c>
      <c r="D118" s="82">
        <f t="shared" si="19"/>
        <v>8</v>
      </c>
      <c r="E118" s="84">
        <f t="shared" si="19"/>
        <v>1.375</v>
      </c>
      <c r="F118" s="70">
        <f t="shared" si="26"/>
        <v>3.7636741215692329</v>
      </c>
      <c r="G118" s="71">
        <f t="shared" si="20"/>
        <v>1.9156749364880079</v>
      </c>
      <c r="H118" s="72">
        <f t="shared" si="21"/>
        <v>0.99182039882848505</v>
      </c>
      <c r="I118" s="45">
        <f t="shared" si="22"/>
        <v>1.0627912701252236</v>
      </c>
      <c r="J118" s="46">
        <f t="shared" si="23"/>
        <v>2.0880369230769231</v>
      </c>
      <c r="K118" s="47">
        <f t="shared" si="24"/>
        <v>4.032988235294118</v>
      </c>
      <c r="L118" s="45">
        <f t="shared" si="25"/>
        <v>4</v>
      </c>
      <c r="M118" s="46">
        <f t="shared" si="25"/>
        <v>4</v>
      </c>
      <c r="N118" s="47">
        <f t="shared" si="25"/>
        <v>4</v>
      </c>
    </row>
    <row r="119" spans="3:14">
      <c r="C119" s="62">
        <f t="shared" si="19"/>
        <v>4</v>
      </c>
      <c r="D119" s="62">
        <f t="shared" si="19"/>
        <v>8</v>
      </c>
      <c r="E119" s="83">
        <f t="shared" si="19"/>
        <v>1.5</v>
      </c>
      <c r="F119" s="68">
        <f t="shared" si="26"/>
        <v>3.4500346114384639</v>
      </c>
      <c r="G119" s="55">
        <f t="shared" si="20"/>
        <v>1.7560353584473407</v>
      </c>
      <c r="H119" s="69">
        <f t="shared" si="21"/>
        <v>0.90916869892611119</v>
      </c>
      <c r="I119" s="45">
        <f t="shared" si="22"/>
        <v>1.1594086583184255</v>
      </c>
      <c r="J119" s="46">
        <f t="shared" si="23"/>
        <v>2.2778584615384614</v>
      </c>
      <c r="K119" s="47">
        <f t="shared" si="24"/>
        <v>4.3996235294117652</v>
      </c>
      <c r="L119" s="45">
        <f t="shared" si="25"/>
        <v>4</v>
      </c>
      <c r="M119" s="46">
        <f t="shared" si="25"/>
        <v>4</v>
      </c>
      <c r="N119" s="47">
        <f t="shared" si="25"/>
        <v>4</v>
      </c>
    </row>
    <row r="120" spans="3:14">
      <c r="C120" s="82">
        <f t="shared" si="19"/>
        <v>4</v>
      </c>
      <c r="D120" s="82">
        <f t="shared" si="19"/>
        <v>8</v>
      </c>
      <c r="E120" s="84">
        <f t="shared" si="19"/>
        <v>2.25</v>
      </c>
      <c r="F120" s="70">
        <f t="shared" si="26"/>
        <v>2.3000230742923091</v>
      </c>
      <c r="G120" s="71">
        <f t="shared" si="20"/>
        <v>1.1706902389648937</v>
      </c>
      <c r="H120" s="72">
        <f t="shared" si="21"/>
        <v>0.60611246595074086</v>
      </c>
      <c r="I120" s="45">
        <f t="shared" si="22"/>
        <v>1.7391129874776383</v>
      </c>
      <c r="J120" s="46">
        <f t="shared" si="23"/>
        <v>3.4167876923076923</v>
      </c>
      <c r="K120" s="47">
        <f t="shared" si="24"/>
        <v>6.5994352941176473</v>
      </c>
      <c r="L120" s="45">
        <f t="shared" si="25"/>
        <v>4</v>
      </c>
      <c r="M120" s="46">
        <f t="shared" si="25"/>
        <v>4</v>
      </c>
      <c r="N120" s="47">
        <f t="shared" si="25"/>
        <v>4</v>
      </c>
    </row>
    <row r="121" spans="3:14">
      <c r="C121" s="62">
        <f t="shared" si="19"/>
        <v>5</v>
      </c>
      <c r="D121" s="62">
        <f t="shared" si="19"/>
        <v>5</v>
      </c>
      <c r="E121" s="83">
        <f t="shared" si="19"/>
        <v>0.25</v>
      </c>
      <c r="F121" s="68">
        <f t="shared" si="26"/>
        <v>19.416596528983732</v>
      </c>
      <c r="G121" s="55">
        <f t="shared" si="20"/>
        <v>9.8880724317481832</v>
      </c>
      <c r="H121" s="69">
        <f t="shared" si="21"/>
        <v>5.1248797222106015</v>
      </c>
      <c r="I121" s="45">
        <f t="shared" si="22"/>
        <v>0.20600932784636489</v>
      </c>
      <c r="J121" s="46">
        <f t="shared" si="23"/>
        <v>0.40452778108268883</v>
      </c>
      <c r="K121" s="47">
        <f t="shared" si="24"/>
        <v>0.78050612244897954</v>
      </c>
      <c r="L121" s="45">
        <f t="shared" si="25"/>
        <v>4</v>
      </c>
      <c r="M121" s="46">
        <f t="shared" si="25"/>
        <v>4</v>
      </c>
      <c r="N121" s="47">
        <f t="shared" si="25"/>
        <v>4</v>
      </c>
    </row>
    <row r="122" spans="3:14">
      <c r="C122" s="82">
        <f t="shared" si="19"/>
        <v>6</v>
      </c>
      <c r="D122" s="82">
        <f t="shared" si="19"/>
        <v>6</v>
      </c>
      <c r="E122" s="84">
        <f t="shared" si="19"/>
        <v>0.25</v>
      </c>
      <c r="F122" s="70">
        <f t="shared" si="26"/>
        <v>23.228175784632917</v>
      </c>
      <c r="G122" s="71">
        <f t="shared" si="20"/>
        <v>11.79368082694284</v>
      </c>
      <c r="H122" s="72">
        <f t="shared" si="21"/>
        <v>6.0773308751745416</v>
      </c>
      <c r="I122" s="45">
        <f t="shared" si="22"/>
        <v>0.17220465511744074</v>
      </c>
      <c r="J122" s="46">
        <f t="shared" si="23"/>
        <v>0.33916468138275713</v>
      </c>
      <c r="K122" s="47">
        <f t="shared" si="24"/>
        <v>0.65818367999999994</v>
      </c>
      <c r="L122" s="45">
        <f t="shared" si="25"/>
        <v>4</v>
      </c>
      <c r="M122" s="46">
        <f t="shared" si="25"/>
        <v>4</v>
      </c>
      <c r="N122" s="47">
        <f t="shared" si="25"/>
        <v>4</v>
      </c>
    </row>
    <row r="123" spans="3:14">
      <c r="C123" s="62">
        <f t="shared" si="19"/>
        <v>6</v>
      </c>
      <c r="D123" s="62">
        <f t="shared" si="19"/>
        <v>6</v>
      </c>
      <c r="E123" s="83">
        <f t="shared" si="19"/>
        <v>0.375</v>
      </c>
      <c r="F123" s="68">
        <f t="shared" si="26"/>
        <v>15.485450523088609</v>
      </c>
      <c r="G123" s="55">
        <f t="shared" si="20"/>
        <v>7.8624538846285601</v>
      </c>
      <c r="H123" s="69">
        <f t="shared" si="21"/>
        <v>4.0515539167830275</v>
      </c>
      <c r="I123" s="45">
        <f t="shared" si="22"/>
        <v>0.25830698267616115</v>
      </c>
      <c r="J123" s="46">
        <f t="shared" si="23"/>
        <v>0.50874702207413569</v>
      </c>
      <c r="K123" s="47">
        <f t="shared" si="24"/>
        <v>0.98727551999999996</v>
      </c>
      <c r="L123" s="45">
        <f t="shared" si="25"/>
        <v>4</v>
      </c>
      <c r="M123" s="46">
        <f t="shared" si="25"/>
        <v>4</v>
      </c>
      <c r="N123" s="47">
        <f t="shared" si="25"/>
        <v>4</v>
      </c>
    </row>
    <row r="124" spans="3:14">
      <c r="C124" s="82">
        <f t="shared" si="19"/>
        <v>6</v>
      </c>
      <c r="D124" s="82">
        <f t="shared" si="19"/>
        <v>6</v>
      </c>
      <c r="E124" s="84">
        <f t="shared" si="19"/>
        <v>0.5</v>
      </c>
      <c r="F124" s="70">
        <f t="shared" si="26"/>
        <v>11.614087892316459</v>
      </c>
      <c r="G124" s="71">
        <f t="shared" si="20"/>
        <v>5.8968404134714199</v>
      </c>
      <c r="H124" s="72">
        <f t="shared" si="21"/>
        <v>3.0386654375872708</v>
      </c>
      <c r="I124" s="45">
        <f t="shared" si="22"/>
        <v>0.34440931023488147</v>
      </c>
      <c r="J124" s="46">
        <f t="shared" si="23"/>
        <v>0.67832936276551425</v>
      </c>
      <c r="K124" s="47">
        <f t="shared" si="24"/>
        <v>1.3163673599999999</v>
      </c>
      <c r="L124" s="45">
        <f t="shared" si="25"/>
        <v>4</v>
      </c>
      <c r="M124" s="46">
        <f t="shared" si="25"/>
        <v>4</v>
      </c>
      <c r="N124" s="47">
        <f t="shared" si="25"/>
        <v>4</v>
      </c>
    </row>
    <row r="125" spans="3:14">
      <c r="C125" s="62">
        <f t="shared" ref="C125:E144" si="27">B27</f>
        <v>6</v>
      </c>
      <c r="D125" s="62">
        <f t="shared" si="27"/>
        <v>6</v>
      </c>
      <c r="E125" s="83">
        <f t="shared" si="27"/>
        <v>0.75</v>
      </c>
      <c r="F125" s="68">
        <f t="shared" si="26"/>
        <v>7.7427252615443045</v>
      </c>
      <c r="G125" s="55">
        <f t="shared" si="20"/>
        <v>3.93122694231428</v>
      </c>
      <c r="H125" s="69">
        <f t="shared" si="21"/>
        <v>2.0257769583915137</v>
      </c>
      <c r="I125" s="45">
        <f t="shared" si="22"/>
        <v>0.51661396535232229</v>
      </c>
      <c r="J125" s="46">
        <f t="shared" si="23"/>
        <v>1.0174940441482714</v>
      </c>
      <c r="K125" s="47">
        <f t="shared" si="24"/>
        <v>1.9745510399999999</v>
      </c>
      <c r="L125" s="45">
        <f t="shared" ref="L125:N147" si="28">$H$51/144</f>
        <v>4</v>
      </c>
      <c r="M125" s="46">
        <f t="shared" si="28"/>
        <v>4</v>
      </c>
      <c r="N125" s="47">
        <f t="shared" si="28"/>
        <v>4</v>
      </c>
    </row>
    <row r="126" spans="3:14">
      <c r="C126" s="82">
        <f t="shared" si="27"/>
        <v>6</v>
      </c>
      <c r="D126" s="82">
        <f t="shared" si="27"/>
        <v>9</v>
      </c>
      <c r="E126" s="84">
        <f t="shared" si="27"/>
        <v>0.25</v>
      </c>
      <c r="F126" s="70">
        <f t="shared" si="26"/>
        <v>27.80684002793139</v>
      </c>
      <c r="G126" s="71">
        <f t="shared" si="20"/>
        <v>14.085183662604525</v>
      </c>
      <c r="H126" s="72">
        <f t="shared" si="21"/>
        <v>7.2250497552075039</v>
      </c>
      <c r="I126" s="45">
        <f t="shared" si="22"/>
        <v>0.14384949875577677</v>
      </c>
      <c r="J126" s="46">
        <f t="shared" si="23"/>
        <v>0.2839863572826391</v>
      </c>
      <c r="K126" s="47">
        <f t="shared" si="24"/>
        <v>0.55362940540540539</v>
      </c>
      <c r="L126" s="45">
        <f t="shared" si="28"/>
        <v>4</v>
      </c>
      <c r="M126" s="46">
        <f t="shared" si="28"/>
        <v>4</v>
      </c>
      <c r="N126" s="47">
        <f t="shared" si="28"/>
        <v>4</v>
      </c>
    </row>
    <row r="127" spans="3:14">
      <c r="C127" s="62">
        <f t="shared" si="27"/>
        <v>8</v>
      </c>
      <c r="D127" s="62">
        <f t="shared" si="27"/>
        <v>8</v>
      </c>
      <c r="E127" s="83">
        <f t="shared" si="27"/>
        <v>0.3125</v>
      </c>
      <c r="F127" s="68">
        <f t="shared" si="26"/>
        <v>24.681140751913823</v>
      </c>
      <c r="G127" s="55">
        <f t="shared" si="20"/>
        <v>12.484062506001953</v>
      </c>
      <c r="H127" s="69">
        <f t="shared" si="21"/>
        <v>6.386066763425255</v>
      </c>
      <c r="I127" s="45">
        <f t="shared" si="22"/>
        <v>0.16206706327744727</v>
      </c>
      <c r="J127" s="46">
        <f t="shared" si="23"/>
        <v>0.32040852071005915</v>
      </c>
      <c r="K127" s="47">
        <f t="shared" si="24"/>
        <v>0.62636363636363623</v>
      </c>
      <c r="L127" s="45">
        <f t="shared" si="28"/>
        <v>4</v>
      </c>
      <c r="M127" s="46">
        <f t="shared" si="28"/>
        <v>4</v>
      </c>
      <c r="N127" s="47">
        <f t="shared" si="28"/>
        <v>4</v>
      </c>
    </row>
    <row r="128" spans="3:14">
      <c r="C128" s="82">
        <f t="shared" si="27"/>
        <v>8</v>
      </c>
      <c r="D128" s="82">
        <f t="shared" si="27"/>
        <v>8</v>
      </c>
      <c r="E128" s="84">
        <f t="shared" si="27"/>
        <v>0.375</v>
      </c>
      <c r="F128" s="70">
        <f t="shared" si="26"/>
        <v>20.56761729326152</v>
      </c>
      <c r="G128" s="71">
        <f t="shared" si="20"/>
        <v>10.403385421668295</v>
      </c>
      <c r="H128" s="72">
        <f t="shared" si="21"/>
        <v>5.3217223028543792</v>
      </c>
      <c r="I128" s="45">
        <f t="shared" si="22"/>
        <v>0.19448047593293671</v>
      </c>
      <c r="J128" s="46">
        <f t="shared" si="23"/>
        <v>0.38449022485207096</v>
      </c>
      <c r="K128" s="47">
        <f t="shared" si="24"/>
        <v>0.75163636363636355</v>
      </c>
      <c r="L128" s="45">
        <f t="shared" si="28"/>
        <v>4</v>
      </c>
      <c r="M128" s="46">
        <f t="shared" si="28"/>
        <v>4</v>
      </c>
      <c r="N128" s="47">
        <f t="shared" si="28"/>
        <v>4</v>
      </c>
    </row>
    <row r="129" spans="3:14">
      <c r="C129" s="62">
        <f t="shared" si="27"/>
        <v>8</v>
      </c>
      <c r="D129" s="62">
        <f t="shared" si="27"/>
        <v>8</v>
      </c>
      <c r="E129" s="83">
        <f t="shared" si="27"/>
        <v>0.5</v>
      </c>
      <c r="F129" s="68">
        <f t="shared" si="26"/>
        <v>15.425712969946142</v>
      </c>
      <c r="G129" s="55">
        <f t="shared" si="20"/>
        <v>7.8025390662512226</v>
      </c>
      <c r="H129" s="69">
        <f t="shared" si="21"/>
        <v>3.9912917271407844</v>
      </c>
      <c r="I129" s="45">
        <f t="shared" si="22"/>
        <v>0.2593073012439156</v>
      </c>
      <c r="J129" s="46">
        <f t="shared" si="23"/>
        <v>0.51265363313609458</v>
      </c>
      <c r="K129" s="47">
        <f t="shared" si="24"/>
        <v>1.0021818181818181</v>
      </c>
      <c r="L129" s="45">
        <f t="shared" si="28"/>
        <v>4</v>
      </c>
      <c r="M129" s="46">
        <f t="shared" si="28"/>
        <v>4</v>
      </c>
      <c r="N129" s="47">
        <f t="shared" si="28"/>
        <v>4</v>
      </c>
    </row>
    <row r="130" spans="3:14">
      <c r="C130" s="82">
        <f t="shared" si="27"/>
        <v>8</v>
      </c>
      <c r="D130" s="82">
        <f t="shared" si="27"/>
        <v>8</v>
      </c>
      <c r="E130" s="84">
        <f t="shared" si="27"/>
        <v>1</v>
      </c>
      <c r="F130" s="70">
        <f t="shared" si="26"/>
        <v>7.712856484973071</v>
      </c>
      <c r="G130" s="71">
        <f t="shared" si="20"/>
        <v>3.9012695331256113</v>
      </c>
      <c r="H130" s="72">
        <f t="shared" si="21"/>
        <v>1.9956458635703922</v>
      </c>
      <c r="I130" s="45">
        <f t="shared" si="22"/>
        <v>0.5186146024878312</v>
      </c>
      <c r="J130" s="46">
        <f t="shared" si="23"/>
        <v>1.0253072662721892</v>
      </c>
      <c r="K130" s="47">
        <f t="shared" si="24"/>
        <v>2.0043636363636361</v>
      </c>
      <c r="L130" s="45">
        <f t="shared" si="28"/>
        <v>4</v>
      </c>
      <c r="M130" s="46">
        <f t="shared" si="28"/>
        <v>4</v>
      </c>
      <c r="N130" s="47">
        <f t="shared" si="28"/>
        <v>4</v>
      </c>
    </row>
    <row r="131" spans="3:14">
      <c r="C131" s="62">
        <f t="shared" si="27"/>
        <v>9</v>
      </c>
      <c r="D131" s="62">
        <f t="shared" si="27"/>
        <v>9</v>
      </c>
      <c r="E131" s="83">
        <f t="shared" si="27"/>
        <v>0.75</v>
      </c>
      <c r="F131" s="68">
        <f t="shared" si="26"/>
        <v>11.554358848215347</v>
      </c>
      <c r="G131" s="55">
        <f t="shared" si="20"/>
        <v>5.8369424016789013</v>
      </c>
      <c r="H131" s="69">
        <f t="shared" si="21"/>
        <v>2.9784360360736679</v>
      </c>
      <c r="I131" s="45">
        <f t="shared" si="22"/>
        <v>0.34618969797859689</v>
      </c>
      <c r="J131" s="46">
        <f t="shared" si="23"/>
        <v>0.6852902983674235</v>
      </c>
      <c r="K131" s="47">
        <f t="shared" si="24"/>
        <v>1.3429867056245437</v>
      </c>
      <c r="L131" s="45">
        <f t="shared" si="28"/>
        <v>4</v>
      </c>
      <c r="M131" s="46">
        <f t="shared" si="28"/>
        <v>4</v>
      </c>
      <c r="N131" s="47">
        <f t="shared" si="28"/>
        <v>4</v>
      </c>
    </row>
    <row r="132" spans="3:14">
      <c r="C132" s="82">
        <f t="shared" si="27"/>
        <v>10</v>
      </c>
      <c r="D132" s="82">
        <f t="shared" si="27"/>
        <v>10</v>
      </c>
      <c r="E132" s="84">
        <f t="shared" si="27"/>
        <v>0.3125</v>
      </c>
      <c r="F132" s="70">
        <f t="shared" si="26"/>
        <v>30.779789905164623</v>
      </c>
      <c r="G132" s="71">
        <f t="shared" si="20"/>
        <v>15.533277223186985</v>
      </c>
      <c r="H132" s="72">
        <f t="shared" si="21"/>
        <v>7.9104579453985462</v>
      </c>
      <c r="I132" s="45">
        <f t="shared" si="22"/>
        <v>0.12995540295513289</v>
      </c>
      <c r="J132" s="46">
        <f t="shared" si="23"/>
        <v>0.25751165980795609</v>
      </c>
      <c r="K132" s="47">
        <f t="shared" si="24"/>
        <v>0.50565972635336109</v>
      </c>
      <c r="L132" s="45">
        <f t="shared" si="28"/>
        <v>4</v>
      </c>
      <c r="M132" s="46">
        <f t="shared" si="28"/>
        <v>4</v>
      </c>
      <c r="N132" s="47">
        <f t="shared" si="28"/>
        <v>4</v>
      </c>
    </row>
    <row r="133" spans="3:14">
      <c r="C133" s="62">
        <f t="shared" si="27"/>
        <v>10</v>
      </c>
      <c r="D133" s="62">
        <f t="shared" si="27"/>
        <v>10</v>
      </c>
      <c r="E133" s="83">
        <f t="shared" si="27"/>
        <v>0.375</v>
      </c>
      <c r="F133" s="68">
        <f t="shared" si="26"/>
        <v>25.649824920970516</v>
      </c>
      <c r="G133" s="55">
        <f t="shared" si="20"/>
        <v>12.944397685989156</v>
      </c>
      <c r="H133" s="69">
        <f t="shared" si="21"/>
        <v>6.5920482878321218</v>
      </c>
      <c r="I133" s="45">
        <f t="shared" si="22"/>
        <v>0.15594648354615948</v>
      </c>
      <c r="J133" s="46">
        <f t="shared" si="23"/>
        <v>0.3090139917695473</v>
      </c>
      <c r="K133" s="47">
        <f t="shared" si="24"/>
        <v>0.60679167162403336</v>
      </c>
      <c r="L133" s="45">
        <f t="shared" si="28"/>
        <v>4</v>
      </c>
      <c r="M133" s="46">
        <f t="shared" si="28"/>
        <v>4</v>
      </c>
      <c r="N133" s="47">
        <f t="shared" si="28"/>
        <v>4</v>
      </c>
    </row>
    <row r="134" spans="3:14">
      <c r="C134" s="82">
        <f t="shared" si="27"/>
        <v>12</v>
      </c>
      <c r="D134" s="82">
        <f t="shared" si="27"/>
        <v>12</v>
      </c>
      <c r="E134" s="84">
        <f t="shared" si="27"/>
        <v>0.3125</v>
      </c>
      <c r="F134" s="70">
        <f t="shared" si="26"/>
        <v>36.878463636611151</v>
      </c>
      <c r="G134" s="71">
        <f t="shared" si="20"/>
        <v>18.582540627706333</v>
      </c>
      <c r="H134" s="72">
        <f t="shared" si="21"/>
        <v>9.4349446615542742</v>
      </c>
      <c r="I134" s="45">
        <f t="shared" si="22"/>
        <v>0.10846438830572633</v>
      </c>
      <c r="J134" s="46">
        <f t="shared" si="23"/>
        <v>0.21525581889680093</v>
      </c>
      <c r="K134" s="47">
        <f t="shared" si="24"/>
        <v>0.42395585172844635</v>
      </c>
      <c r="L134" s="45">
        <f t="shared" si="28"/>
        <v>4</v>
      </c>
      <c r="M134" s="46">
        <f t="shared" si="28"/>
        <v>4</v>
      </c>
      <c r="N134" s="47">
        <f t="shared" si="28"/>
        <v>4</v>
      </c>
    </row>
    <row r="135" spans="3:14">
      <c r="C135" s="62">
        <f t="shared" si="27"/>
        <v>12</v>
      </c>
      <c r="D135" s="62">
        <f t="shared" si="27"/>
        <v>12</v>
      </c>
      <c r="E135" s="83">
        <f t="shared" si="27"/>
        <v>0.375</v>
      </c>
      <c r="F135" s="68">
        <f t="shared" si="26"/>
        <v>30.732053030509295</v>
      </c>
      <c r="G135" s="55">
        <f t="shared" si="20"/>
        <v>15.485450523088609</v>
      </c>
      <c r="H135" s="69">
        <f t="shared" si="21"/>
        <v>7.8624538846285601</v>
      </c>
      <c r="I135" s="45">
        <f t="shared" si="22"/>
        <v>0.13015726596687158</v>
      </c>
      <c r="J135" s="46">
        <f t="shared" si="23"/>
        <v>0.25830698267616115</v>
      </c>
      <c r="K135" s="47">
        <f t="shared" si="24"/>
        <v>0.50874702207413569</v>
      </c>
      <c r="L135" s="45">
        <f t="shared" si="28"/>
        <v>4</v>
      </c>
      <c r="M135" s="46">
        <f t="shared" si="28"/>
        <v>4</v>
      </c>
      <c r="N135" s="47">
        <f t="shared" si="28"/>
        <v>4</v>
      </c>
    </row>
    <row r="136" spans="3:14">
      <c r="C136" s="82">
        <f t="shared" si="27"/>
        <v>12</v>
      </c>
      <c r="D136" s="82">
        <f t="shared" si="27"/>
        <v>12</v>
      </c>
      <c r="E136" s="84">
        <f t="shared" si="27"/>
        <v>0.5</v>
      </c>
      <c r="F136" s="70">
        <f t="shared" si="26"/>
        <v>23.049039772881969</v>
      </c>
      <c r="G136" s="71">
        <f t="shared" si="20"/>
        <v>11.614087892316459</v>
      </c>
      <c r="H136" s="72">
        <f t="shared" si="21"/>
        <v>5.8968404134714199</v>
      </c>
      <c r="I136" s="45">
        <f t="shared" si="22"/>
        <v>0.17354302128916213</v>
      </c>
      <c r="J136" s="46">
        <f t="shared" si="23"/>
        <v>0.34440931023488147</v>
      </c>
      <c r="K136" s="47">
        <f t="shared" si="24"/>
        <v>0.67832936276551425</v>
      </c>
      <c r="L136" s="45">
        <f t="shared" si="28"/>
        <v>4</v>
      </c>
      <c r="M136" s="46">
        <f t="shared" si="28"/>
        <v>4</v>
      </c>
      <c r="N136" s="47">
        <f t="shared" si="28"/>
        <v>4</v>
      </c>
    </row>
    <row r="137" spans="3:14">
      <c r="C137" s="62">
        <f t="shared" si="27"/>
        <v>12</v>
      </c>
      <c r="D137" s="62">
        <f t="shared" si="27"/>
        <v>24</v>
      </c>
      <c r="E137" s="83">
        <f t="shared" si="27"/>
        <v>0.375</v>
      </c>
      <c r="F137" s="68">
        <f t="shared" si="26"/>
        <v>40.905330954708013</v>
      </c>
      <c r="G137" s="55">
        <f t="shared" si="20"/>
        <v>20.576375933169039</v>
      </c>
      <c r="H137" s="69">
        <f t="shared" si="21"/>
        <v>10.412080028215358</v>
      </c>
      <c r="I137" s="45">
        <f t="shared" si="22"/>
        <v>9.7786765358993347E-2</v>
      </c>
      <c r="J137" s="46">
        <f t="shared" si="23"/>
        <v>0.19439769243095989</v>
      </c>
      <c r="K137" s="47">
        <f t="shared" si="24"/>
        <v>0.38416915632232268</v>
      </c>
      <c r="L137" s="45">
        <f t="shared" si="28"/>
        <v>4</v>
      </c>
      <c r="M137" s="46">
        <f t="shared" si="28"/>
        <v>4</v>
      </c>
      <c r="N137" s="47">
        <f t="shared" si="28"/>
        <v>4</v>
      </c>
    </row>
    <row r="138" spans="3:14">
      <c r="C138" s="82">
        <f t="shared" si="27"/>
        <v>14</v>
      </c>
      <c r="D138" s="82">
        <f t="shared" si="27"/>
        <v>14</v>
      </c>
      <c r="E138" s="84">
        <f t="shared" si="27"/>
        <v>0.375</v>
      </c>
      <c r="F138" s="70">
        <f t="shared" si="26"/>
        <v>35.814292863500754</v>
      </c>
      <c r="G138" s="71">
        <f t="shared" si="20"/>
        <v>18.02652662191446</v>
      </c>
      <c r="H138" s="72">
        <f t="shared" si="21"/>
        <v>9.1329052758339788</v>
      </c>
      <c r="I138" s="45">
        <f t="shared" si="22"/>
        <v>0.11168725333333332</v>
      </c>
      <c r="J138" s="46">
        <f t="shared" si="23"/>
        <v>0.2218952149737646</v>
      </c>
      <c r="K138" s="47">
        <f t="shared" si="24"/>
        <v>0.43797673130193904</v>
      </c>
      <c r="L138" s="45">
        <f t="shared" si="28"/>
        <v>4</v>
      </c>
      <c r="M138" s="46">
        <f t="shared" si="28"/>
        <v>4</v>
      </c>
      <c r="N138" s="47">
        <f t="shared" si="28"/>
        <v>4</v>
      </c>
    </row>
    <row r="139" spans="3:14">
      <c r="C139" s="62">
        <f t="shared" si="27"/>
        <v>16</v>
      </c>
      <c r="D139" s="62">
        <f t="shared" si="27"/>
        <v>16</v>
      </c>
      <c r="E139" s="83">
        <f t="shared" si="27"/>
        <v>0.375</v>
      </c>
      <c r="F139" s="68">
        <f t="shared" si="26"/>
        <v>40.89654003221991</v>
      </c>
      <c r="G139" s="55">
        <f t="shared" si="20"/>
        <v>20.56761729326152</v>
      </c>
      <c r="H139" s="69">
        <f t="shared" si="21"/>
        <v>10.403385421668295</v>
      </c>
      <c r="I139" s="45">
        <f t="shared" si="22"/>
        <v>9.7807785129222224E-2</v>
      </c>
      <c r="J139" s="46">
        <f t="shared" si="23"/>
        <v>0.19448047593293671</v>
      </c>
      <c r="K139" s="47">
        <f t="shared" si="24"/>
        <v>0.38449022485207096</v>
      </c>
      <c r="L139" s="45">
        <f t="shared" si="28"/>
        <v>4</v>
      </c>
      <c r="M139" s="46">
        <f t="shared" si="28"/>
        <v>4</v>
      </c>
      <c r="N139" s="47">
        <f t="shared" si="28"/>
        <v>4</v>
      </c>
    </row>
    <row r="140" spans="3:14">
      <c r="C140" s="82">
        <f t="shared" si="27"/>
        <v>16</v>
      </c>
      <c r="D140" s="82">
        <f t="shared" si="27"/>
        <v>16</v>
      </c>
      <c r="E140" s="84">
        <f t="shared" si="27"/>
        <v>0.5</v>
      </c>
      <c r="F140" s="70">
        <f t="shared" si="26"/>
        <v>30.672405024164931</v>
      </c>
      <c r="G140" s="71">
        <f t="shared" si="20"/>
        <v>15.425712969946142</v>
      </c>
      <c r="H140" s="72">
        <f t="shared" si="21"/>
        <v>7.8025390662512226</v>
      </c>
      <c r="I140" s="45">
        <f t="shared" si="22"/>
        <v>0.13041038017229631</v>
      </c>
      <c r="J140" s="46">
        <f t="shared" si="23"/>
        <v>0.2593073012439156</v>
      </c>
      <c r="K140" s="47">
        <f t="shared" si="24"/>
        <v>0.51265363313609458</v>
      </c>
      <c r="L140" s="45">
        <f t="shared" si="28"/>
        <v>4</v>
      </c>
      <c r="M140" s="46">
        <f t="shared" si="28"/>
        <v>4</v>
      </c>
      <c r="N140" s="47">
        <f t="shared" si="28"/>
        <v>4</v>
      </c>
    </row>
    <row r="141" spans="3:14">
      <c r="C141" s="62">
        <f t="shared" si="27"/>
        <v>16</v>
      </c>
      <c r="D141" s="62">
        <f t="shared" si="27"/>
        <v>32</v>
      </c>
      <c r="E141" s="83">
        <f t="shared" si="27"/>
        <v>0.375</v>
      </c>
      <c r="F141" s="68">
        <f t="shared" si="26"/>
        <v>54.458018366058702</v>
      </c>
      <c r="G141" s="55">
        <f t="shared" si="20"/>
        <v>27.352674007905573</v>
      </c>
      <c r="H141" s="69">
        <f t="shared" si="21"/>
        <v>13.800138445753856</v>
      </c>
      <c r="I141" s="45">
        <f t="shared" si="22"/>
        <v>7.3451075158713908E-2</v>
      </c>
      <c r="J141" s="46">
        <f t="shared" si="23"/>
        <v>0.1462379875124423</v>
      </c>
      <c r="K141" s="47">
        <f t="shared" si="24"/>
        <v>0.28985216457960639</v>
      </c>
      <c r="L141" s="45">
        <f t="shared" si="28"/>
        <v>4</v>
      </c>
      <c r="M141" s="46">
        <f t="shared" si="28"/>
        <v>4</v>
      </c>
      <c r="N141" s="47">
        <f t="shared" si="28"/>
        <v>4</v>
      </c>
    </row>
    <row r="142" spans="3:14">
      <c r="C142" s="82">
        <f t="shared" si="27"/>
        <v>18</v>
      </c>
      <c r="D142" s="82">
        <f t="shared" si="27"/>
        <v>18</v>
      </c>
      <c r="E142" s="84">
        <f t="shared" si="27"/>
        <v>0.375</v>
      </c>
      <c r="F142" s="70">
        <f t="shared" si="26"/>
        <v>45.978792095662058</v>
      </c>
      <c r="G142" s="71">
        <f t="shared" si="20"/>
        <v>23.108717696430695</v>
      </c>
      <c r="H142" s="72">
        <f t="shared" si="21"/>
        <v>11.673884803357803</v>
      </c>
      <c r="I142" s="45">
        <f t="shared" si="22"/>
        <v>8.6996630787466611E-2</v>
      </c>
      <c r="J142" s="46">
        <f t="shared" si="23"/>
        <v>0.17309484898929844</v>
      </c>
      <c r="K142" s="47">
        <f t="shared" si="24"/>
        <v>0.34264514918371175</v>
      </c>
      <c r="L142" s="45">
        <f t="shared" si="28"/>
        <v>4</v>
      </c>
      <c r="M142" s="46">
        <f t="shared" si="28"/>
        <v>4</v>
      </c>
      <c r="N142" s="47">
        <f t="shared" si="28"/>
        <v>4</v>
      </c>
    </row>
    <row r="143" spans="3:14">
      <c r="C143" s="62">
        <f t="shared" si="27"/>
        <v>18</v>
      </c>
      <c r="D143" s="62">
        <f t="shared" si="27"/>
        <v>24</v>
      </c>
      <c r="E143" s="83">
        <f t="shared" si="27"/>
        <v>0.375</v>
      </c>
      <c r="F143" s="68">
        <f t="shared" si="26"/>
        <v>52.514736834454233</v>
      </c>
      <c r="G143" s="55">
        <f t="shared" si="20"/>
        <v>26.377467450195741</v>
      </c>
      <c r="H143" s="69">
        <f t="shared" si="21"/>
        <v>13.309004600731743</v>
      </c>
      <c r="I143" s="45">
        <f t="shared" si="22"/>
        <v>7.6169095402867038E-2</v>
      </c>
      <c r="J143" s="46">
        <f t="shared" si="23"/>
        <v>0.1516445810255494</v>
      </c>
      <c r="K143" s="47">
        <f t="shared" si="24"/>
        <v>0.30054839711905096</v>
      </c>
      <c r="L143" s="45">
        <f t="shared" si="28"/>
        <v>4</v>
      </c>
      <c r="M143" s="46">
        <f t="shared" si="28"/>
        <v>4</v>
      </c>
      <c r="N143" s="47">
        <f t="shared" si="28"/>
        <v>4</v>
      </c>
    </row>
    <row r="144" spans="3:14">
      <c r="C144" s="82">
        <f t="shared" si="27"/>
        <v>24</v>
      </c>
      <c r="D144" s="82">
        <f t="shared" si="27"/>
        <v>24</v>
      </c>
      <c r="E144" s="84">
        <f t="shared" si="27"/>
        <v>0.375</v>
      </c>
      <c r="F144" s="70">
        <f t="shared" si="26"/>
        <v>61.225565433431569</v>
      </c>
      <c r="G144" s="71">
        <f t="shared" si="20"/>
        <v>30.732053030509295</v>
      </c>
      <c r="H144" s="72">
        <f t="shared" si="21"/>
        <v>15.485450523088609</v>
      </c>
      <c r="I144" s="45">
        <f t="shared" si="22"/>
        <v>6.5332185528756956E-2</v>
      </c>
      <c r="J144" s="46">
        <f t="shared" si="23"/>
        <v>0.13015726596687158</v>
      </c>
      <c r="K144" s="47">
        <f t="shared" si="24"/>
        <v>0.25830698267616115</v>
      </c>
      <c r="L144" s="45">
        <f t="shared" si="28"/>
        <v>4</v>
      </c>
      <c r="M144" s="46">
        <f t="shared" si="28"/>
        <v>4</v>
      </c>
      <c r="N144" s="47">
        <f t="shared" si="28"/>
        <v>4</v>
      </c>
    </row>
    <row r="145" spans="3:14">
      <c r="C145" s="62">
        <f t="shared" ref="C145:E147" si="29">B47</f>
        <v>24</v>
      </c>
      <c r="D145" s="62">
        <f t="shared" si="29"/>
        <v>24</v>
      </c>
      <c r="E145" s="83">
        <f t="shared" si="29"/>
        <v>0.3125</v>
      </c>
      <c r="F145" s="68">
        <f t="shared" si="26"/>
        <v>73.470678520117872</v>
      </c>
      <c r="G145" s="55">
        <f t="shared" si="20"/>
        <v>36.878463636611151</v>
      </c>
      <c r="H145" s="69">
        <f t="shared" si="21"/>
        <v>18.582540627706333</v>
      </c>
      <c r="I145" s="45">
        <f t="shared" si="22"/>
        <v>5.4443487940630801E-2</v>
      </c>
      <c r="J145" s="46">
        <f t="shared" si="23"/>
        <v>0.10846438830572633</v>
      </c>
      <c r="K145" s="47">
        <f t="shared" si="24"/>
        <v>0.21525581889680093</v>
      </c>
      <c r="L145" s="45">
        <f t="shared" si="28"/>
        <v>4</v>
      </c>
      <c r="M145" s="46">
        <f t="shared" si="28"/>
        <v>4</v>
      </c>
      <c r="N145" s="47">
        <f t="shared" si="28"/>
        <v>4</v>
      </c>
    </row>
    <row r="146" spans="3:14">
      <c r="C146" s="82">
        <f t="shared" si="29"/>
        <v>24</v>
      </c>
      <c r="D146" s="82">
        <f t="shared" si="29"/>
        <v>48</v>
      </c>
      <c r="E146" s="84">
        <f t="shared" si="29"/>
        <v>0.375</v>
      </c>
      <c r="F146" s="70">
        <f t="shared" si="26"/>
        <v>81.563423706152278</v>
      </c>
      <c r="G146" s="71">
        <f t="shared" si="20"/>
        <v>40.905330954708013</v>
      </c>
      <c r="H146" s="72">
        <f t="shared" si="21"/>
        <v>20.576375933169039</v>
      </c>
      <c r="I146" s="45">
        <f t="shared" si="22"/>
        <v>4.9041590191343118E-2</v>
      </c>
      <c r="J146" s="46">
        <f t="shared" si="23"/>
        <v>9.7786765358993347E-2</v>
      </c>
      <c r="K146" s="47">
        <f t="shared" si="24"/>
        <v>0.19439769243095989</v>
      </c>
      <c r="L146" s="45">
        <f t="shared" si="28"/>
        <v>4</v>
      </c>
      <c r="M146" s="46">
        <f t="shared" si="28"/>
        <v>4</v>
      </c>
      <c r="N146" s="47">
        <f t="shared" si="28"/>
        <v>4</v>
      </c>
    </row>
    <row r="147" spans="3:14" ht="13.5" thickBot="1">
      <c r="C147" s="62">
        <f t="shared" si="29"/>
        <v>48</v>
      </c>
      <c r="D147" s="62">
        <f t="shared" si="29"/>
        <v>48</v>
      </c>
      <c r="E147" s="83">
        <f t="shared" si="29"/>
        <v>0.5</v>
      </c>
      <c r="F147" s="79">
        <f t="shared" si="26"/>
        <v>91.659558474967085</v>
      </c>
      <c r="G147" s="80">
        <f t="shared" si="20"/>
        <v>45.919174075073677</v>
      </c>
      <c r="H147" s="81">
        <f t="shared" si="21"/>
        <v>23.049039772881969</v>
      </c>
      <c r="I147" s="48">
        <f t="shared" si="22"/>
        <v>4.3639747633002511E-2</v>
      </c>
      <c r="J147" s="49">
        <f t="shared" si="23"/>
        <v>8.7109580705009279E-2</v>
      </c>
      <c r="K147" s="50">
        <f t="shared" si="24"/>
        <v>0.17354302128916213</v>
      </c>
      <c r="L147" s="48">
        <f t="shared" si="28"/>
        <v>4</v>
      </c>
      <c r="M147" s="49">
        <f t="shared" si="28"/>
        <v>4</v>
      </c>
      <c r="N147" s="50">
        <f t="shared" si="28"/>
        <v>4</v>
      </c>
    </row>
  </sheetData>
  <sheetProtection password="CB73" sheet="1"/>
  <phoneticPr fontId="2" type="noConversion"/>
  <pageMargins left="0.75" right="0.75" top="1" bottom="1" header="0.5" footer="0.5"/>
  <pageSetup scale="68" orientation="portrait" horizontalDpi="300" verticalDpi="180" r:id="rId1"/>
  <headerFooter alignWithMargins="0"/>
  <rowBreaks count="1" manualBreakCount="1">
    <brk id="9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B6D0-A00F-47F4-AB64-4B4BFE2B98AE}">
  <dimension ref="B2:N147"/>
  <sheetViews>
    <sheetView topLeftCell="A97" zoomScaleNormal="100" workbookViewId="0">
      <selection activeCell="C105" sqref="C105"/>
    </sheetView>
  </sheetViews>
  <sheetFormatPr defaultRowHeight="12.75"/>
  <cols>
    <col min="2" max="2" width="7" customWidth="1"/>
    <col min="3" max="3" width="7.140625" customWidth="1"/>
    <col min="4" max="4" width="7.5703125" customWidth="1"/>
    <col min="5" max="5" width="10.42578125" customWidth="1"/>
    <col min="6" max="6" width="8.85546875" customWidth="1"/>
    <col min="7" max="7" width="9.28515625" customWidth="1"/>
    <col min="8" max="8" width="9" customWidth="1"/>
  </cols>
  <sheetData>
    <row r="2" spans="2:14">
      <c r="E2" t="s">
        <v>19</v>
      </c>
    </row>
    <row r="3" spans="2:14" ht="13.5" thickBot="1"/>
    <row r="4" spans="2:14">
      <c r="B4" s="1"/>
      <c r="C4" s="2"/>
      <c r="D4" s="3"/>
      <c r="E4" s="2"/>
      <c r="F4" s="1" t="s">
        <v>92</v>
      </c>
      <c r="G4" s="2"/>
      <c r="H4" s="3"/>
      <c r="I4" s="1" t="s">
        <v>93</v>
      </c>
      <c r="J4" s="2"/>
      <c r="K4" s="3"/>
      <c r="L4" s="1" t="s">
        <v>93</v>
      </c>
      <c r="M4" s="2"/>
      <c r="N4" s="3"/>
    </row>
    <row r="5" spans="2:14" ht="14.25">
      <c r="B5" s="4" t="s">
        <v>54</v>
      </c>
      <c r="C5" s="5"/>
      <c r="D5" s="6"/>
      <c r="E5" s="8" t="s">
        <v>57</v>
      </c>
      <c r="F5" s="4" t="s">
        <v>94</v>
      </c>
      <c r="G5" s="5"/>
      <c r="H5" s="6"/>
      <c r="I5" s="4" t="s">
        <v>95</v>
      </c>
      <c r="J5" s="5"/>
      <c r="K5" s="6"/>
      <c r="L5" s="4" t="s">
        <v>96</v>
      </c>
      <c r="M5" s="5"/>
      <c r="N5" s="6"/>
    </row>
    <row r="6" spans="2:14" ht="15" thickBot="1">
      <c r="B6" s="13" t="s">
        <v>62</v>
      </c>
      <c r="C6" s="14" t="s">
        <v>63</v>
      </c>
      <c r="D6" s="15" t="s">
        <v>64</v>
      </c>
      <c r="E6" s="20" t="s">
        <v>58</v>
      </c>
      <c r="F6" s="16">
        <v>6.25E-2</v>
      </c>
      <c r="G6" s="17">
        <v>0.125</v>
      </c>
      <c r="H6" s="18">
        <v>0.25</v>
      </c>
      <c r="I6" s="16">
        <v>6.25E-2</v>
      </c>
      <c r="J6" s="17">
        <v>0.125</v>
      </c>
      <c r="K6" s="18">
        <v>0.25</v>
      </c>
      <c r="L6" s="16">
        <v>6.25E-2</v>
      </c>
      <c r="M6" s="17">
        <v>0.125</v>
      </c>
      <c r="N6" s="18">
        <v>0.25</v>
      </c>
    </row>
    <row r="7" spans="2:14">
      <c r="B7" s="7">
        <v>1</v>
      </c>
      <c r="C7" s="8">
        <v>1</v>
      </c>
      <c r="D7" s="9">
        <v>0.25</v>
      </c>
      <c r="E7" s="21">
        <f t="shared" ref="E7:E49" si="0">B7*C7</f>
        <v>1</v>
      </c>
      <c r="F7" s="23">
        <f t="shared" ref="F7:F49" si="1">(B7+$F$6)*(C7+$F$6)</f>
        <v>1.12890625</v>
      </c>
      <c r="G7" s="24">
        <f t="shared" ref="G7:G49" si="2">(B7+$G$6)*(C7+$G$6)</f>
        <v>1.265625</v>
      </c>
      <c r="H7" s="25">
        <f t="shared" ref="H7:H49" si="3">(B7+$H$6)*(C7+$H$6)</f>
        <v>1.5625</v>
      </c>
      <c r="I7" s="29">
        <f>F7-$E$7</f>
        <v>0.12890625</v>
      </c>
      <c r="J7" s="30">
        <f>G7-$E$7</f>
        <v>0.265625</v>
      </c>
      <c r="K7" s="31">
        <f>H7-$E$7</f>
        <v>0.5625</v>
      </c>
      <c r="L7" s="32">
        <f t="shared" ref="L7:L49" si="4">I7/F7</f>
        <v>0.11418685121107267</v>
      </c>
      <c r="M7" s="33">
        <f t="shared" ref="M7:M49" si="5">J7/G7</f>
        <v>0.20987654320987653</v>
      </c>
      <c r="N7" s="34">
        <f t="shared" ref="N7:N49" si="6">K7/H7</f>
        <v>0.36</v>
      </c>
    </row>
    <row r="8" spans="2:14">
      <c r="B8" s="7">
        <v>2</v>
      </c>
      <c r="C8" s="8">
        <v>2</v>
      </c>
      <c r="D8" s="9">
        <v>0.25</v>
      </c>
      <c r="E8" s="21">
        <f t="shared" si="0"/>
        <v>4</v>
      </c>
      <c r="F8" s="23">
        <f t="shared" si="1"/>
        <v>4.25390625</v>
      </c>
      <c r="G8" s="24">
        <f t="shared" si="2"/>
        <v>4.515625</v>
      </c>
      <c r="H8" s="25">
        <f t="shared" si="3"/>
        <v>5.0625</v>
      </c>
      <c r="I8" s="23">
        <f t="shared" ref="I8:I49" si="7">F8-E8</f>
        <v>0.25390625</v>
      </c>
      <c r="J8" s="24">
        <f t="shared" ref="J8:J49" si="8">G8-E8</f>
        <v>0.515625</v>
      </c>
      <c r="K8" s="25">
        <f t="shared" ref="K8:K49" si="9">H8-E8</f>
        <v>1.0625</v>
      </c>
      <c r="L8" s="35">
        <f t="shared" si="4"/>
        <v>5.968778696051423E-2</v>
      </c>
      <c r="M8" s="36">
        <f t="shared" si="5"/>
        <v>0.11418685121107267</v>
      </c>
      <c r="N8" s="37">
        <f t="shared" si="6"/>
        <v>0.20987654320987653</v>
      </c>
    </row>
    <row r="9" spans="2:14">
      <c r="B9" s="7">
        <v>2</v>
      </c>
      <c r="C9" s="8">
        <v>4</v>
      </c>
      <c r="D9" s="9">
        <v>0.25</v>
      </c>
      <c r="E9" s="21">
        <f t="shared" si="0"/>
        <v>8</v>
      </c>
      <c r="F9" s="23">
        <f t="shared" si="1"/>
        <v>8.37890625</v>
      </c>
      <c r="G9" s="24">
        <f t="shared" si="2"/>
        <v>8.765625</v>
      </c>
      <c r="H9" s="25">
        <f t="shared" si="3"/>
        <v>9.5625</v>
      </c>
      <c r="I9" s="23">
        <f t="shared" si="7"/>
        <v>0.37890625</v>
      </c>
      <c r="J9" s="24">
        <f t="shared" si="8"/>
        <v>0.765625</v>
      </c>
      <c r="K9" s="25">
        <f t="shared" si="9"/>
        <v>1.5625</v>
      </c>
      <c r="L9" s="35">
        <f t="shared" si="4"/>
        <v>4.5221445221445222E-2</v>
      </c>
      <c r="M9" s="36">
        <f t="shared" si="5"/>
        <v>8.7344028520499106E-2</v>
      </c>
      <c r="N9" s="37">
        <f t="shared" si="6"/>
        <v>0.16339869281045752</v>
      </c>
    </row>
    <row r="10" spans="2:14">
      <c r="B10" s="7">
        <v>3</v>
      </c>
      <c r="C10" s="8">
        <v>3</v>
      </c>
      <c r="D10" s="9">
        <v>0.25</v>
      </c>
      <c r="E10" s="21">
        <f t="shared" si="0"/>
        <v>9</v>
      </c>
      <c r="F10" s="23">
        <f t="shared" si="1"/>
        <v>9.37890625</v>
      </c>
      <c r="G10" s="24">
        <f t="shared" si="2"/>
        <v>9.765625</v>
      </c>
      <c r="H10" s="25">
        <f t="shared" si="3"/>
        <v>10.5625</v>
      </c>
      <c r="I10" s="23">
        <f t="shared" si="7"/>
        <v>0.37890625</v>
      </c>
      <c r="J10" s="24">
        <f t="shared" si="8"/>
        <v>0.765625</v>
      </c>
      <c r="K10" s="25">
        <f t="shared" si="9"/>
        <v>1.5625</v>
      </c>
      <c r="L10" s="35">
        <f t="shared" si="4"/>
        <v>4.0399833402748851E-2</v>
      </c>
      <c r="M10" s="36">
        <f t="shared" si="5"/>
        <v>7.8399999999999997E-2</v>
      </c>
      <c r="N10" s="37">
        <f t="shared" si="6"/>
        <v>0.14792899408284024</v>
      </c>
    </row>
    <row r="11" spans="2:14">
      <c r="B11" s="7">
        <v>3</v>
      </c>
      <c r="C11" s="8">
        <v>6</v>
      </c>
      <c r="D11" s="9">
        <v>0.25</v>
      </c>
      <c r="E11" s="21">
        <f t="shared" si="0"/>
        <v>18</v>
      </c>
      <c r="F11" s="23">
        <f t="shared" si="1"/>
        <v>18.56640625</v>
      </c>
      <c r="G11" s="24">
        <f t="shared" si="2"/>
        <v>19.140625</v>
      </c>
      <c r="H11" s="25">
        <f t="shared" si="3"/>
        <v>20.3125</v>
      </c>
      <c r="I11" s="23">
        <f t="shared" si="7"/>
        <v>0.56640625</v>
      </c>
      <c r="J11" s="24">
        <f t="shared" si="8"/>
        <v>1.140625</v>
      </c>
      <c r="K11" s="25">
        <f t="shared" si="9"/>
        <v>2.3125</v>
      </c>
      <c r="L11" s="35">
        <f t="shared" si="4"/>
        <v>3.050704818009678E-2</v>
      </c>
      <c r="M11" s="36">
        <f t="shared" si="5"/>
        <v>5.9591836734693877E-2</v>
      </c>
      <c r="N11" s="37">
        <f t="shared" si="6"/>
        <v>0.11384615384615385</v>
      </c>
    </row>
    <row r="12" spans="2:14">
      <c r="B12" s="7">
        <v>3</v>
      </c>
      <c r="C12" s="8">
        <v>6</v>
      </c>
      <c r="D12" s="9">
        <v>0.5</v>
      </c>
      <c r="E12" s="21">
        <f t="shared" si="0"/>
        <v>18</v>
      </c>
      <c r="F12" s="23">
        <f t="shared" si="1"/>
        <v>18.56640625</v>
      </c>
      <c r="G12" s="24">
        <f t="shared" si="2"/>
        <v>19.140625</v>
      </c>
      <c r="H12" s="25">
        <f t="shared" si="3"/>
        <v>20.3125</v>
      </c>
      <c r="I12" s="23">
        <f t="shared" si="7"/>
        <v>0.56640625</v>
      </c>
      <c r="J12" s="24">
        <f t="shared" si="8"/>
        <v>1.140625</v>
      </c>
      <c r="K12" s="25">
        <f t="shared" si="9"/>
        <v>2.3125</v>
      </c>
      <c r="L12" s="35">
        <f t="shared" si="4"/>
        <v>3.050704818009678E-2</v>
      </c>
      <c r="M12" s="36">
        <f t="shared" si="5"/>
        <v>5.9591836734693877E-2</v>
      </c>
      <c r="N12" s="37">
        <f t="shared" si="6"/>
        <v>0.11384615384615385</v>
      </c>
    </row>
    <row r="13" spans="2:14">
      <c r="B13" s="7">
        <v>4</v>
      </c>
      <c r="C13" s="8">
        <v>4</v>
      </c>
      <c r="D13" s="9">
        <v>0.25</v>
      </c>
      <c r="E13" s="21">
        <f t="shared" si="0"/>
        <v>16</v>
      </c>
      <c r="F13" s="23">
        <f t="shared" si="1"/>
        <v>16.50390625</v>
      </c>
      <c r="G13" s="24">
        <f t="shared" si="2"/>
        <v>17.015625</v>
      </c>
      <c r="H13" s="25">
        <f t="shared" si="3"/>
        <v>18.0625</v>
      </c>
      <c r="I13" s="23">
        <f t="shared" si="7"/>
        <v>0.50390625</v>
      </c>
      <c r="J13" s="24">
        <f t="shared" si="8"/>
        <v>1.015625</v>
      </c>
      <c r="K13" s="25">
        <f t="shared" si="9"/>
        <v>2.0625</v>
      </c>
      <c r="L13" s="35">
        <f t="shared" si="4"/>
        <v>3.0532544378698224E-2</v>
      </c>
      <c r="M13" s="36">
        <f t="shared" si="5"/>
        <v>5.968778696051423E-2</v>
      </c>
      <c r="N13" s="37">
        <f t="shared" si="6"/>
        <v>0.11418685121107267</v>
      </c>
    </row>
    <row r="14" spans="2:14">
      <c r="B14" s="7">
        <v>4</v>
      </c>
      <c r="C14" s="8">
        <v>4</v>
      </c>
      <c r="D14" s="9">
        <v>0.5</v>
      </c>
      <c r="E14" s="21">
        <f t="shared" si="0"/>
        <v>16</v>
      </c>
      <c r="F14" s="23">
        <f t="shared" si="1"/>
        <v>16.50390625</v>
      </c>
      <c r="G14" s="24">
        <f t="shared" si="2"/>
        <v>17.015625</v>
      </c>
      <c r="H14" s="25">
        <f t="shared" si="3"/>
        <v>18.0625</v>
      </c>
      <c r="I14" s="23">
        <f t="shared" si="7"/>
        <v>0.50390625</v>
      </c>
      <c r="J14" s="24">
        <f t="shared" si="8"/>
        <v>1.015625</v>
      </c>
      <c r="K14" s="25">
        <f t="shared" si="9"/>
        <v>2.0625</v>
      </c>
      <c r="L14" s="35">
        <f t="shared" si="4"/>
        <v>3.0532544378698224E-2</v>
      </c>
      <c r="M14" s="36">
        <f t="shared" si="5"/>
        <v>5.968778696051423E-2</v>
      </c>
      <c r="N14" s="37">
        <f t="shared" si="6"/>
        <v>0.11418685121107267</v>
      </c>
    </row>
    <row r="15" spans="2:14">
      <c r="B15" s="7">
        <v>4</v>
      </c>
      <c r="C15" s="8">
        <v>8</v>
      </c>
      <c r="D15" s="9">
        <v>0.25</v>
      </c>
      <c r="E15" s="21">
        <f t="shared" si="0"/>
        <v>32</v>
      </c>
      <c r="F15" s="23">
        <f t="shared" si="1"/>
        <v>32.75390625</v>
      </c>
      <c r="G15" s="24">
        <f t="shared" si="2"/>
        <v>33.515625</v>
      </c>
      <c r="H15" s="25">
        <f t="shared" si="3"/>
        <v>35.0625</v>
      </c>
      <c r="I15" s="23">
        <f t="shared" si="7"/>
        <v>0.75390625</v>
      </c>
      <c r="J15" s="24">
        <f t="shared" si="8"/>
        <v>1.515625</v>
      </c>
      <c r="K15" s="25">
        <f t="shared" si="9"/>
        <v>3.0625</v>
      </c>
      <c r="L15" s="35">
        <f t="shared" si="4"/>
        <v>2.3017292784734644E-2</v>
      </c>
      <c r="M15" s="36">
        <f t="shared" si="5"/>
        <v>4.5221445221445222E-2</v>
      </c>
      <c r="N15" s="37">
        <f t="shared" si="6"/>
        <v>8.7344028520499106E-2</v>
      </c>
    </row>
    <row r="16" spans="2:14">
      <c r="B16" s="7">
        <v>4</v>
      </c>
      <c r="C16" s="8">
        <v>8</v>
      </c>
      <c r="D16" s="9">
        <v>0.3125</v>
      </c>
      <c r="E16" s="21">
        <f t="shared" si="0"/>
        <v>32</v>
      </c>
      <c r="F16" s="23">
        <f t="shared" si="1"/>
        <v>32.75390625</v>
      </c>
      <c r="G16" s="24">
        <f t="shared" si="2"/>
        <v>33.515625</v>
      </c>
      <c r="H16" s="25">
        <f t="shared" si="3"/>
        <v>35.0625</v>
      </c>
      <c r="I16" s="23">
        <f t="shared" si="7"/>
        <v>0.75390625</v>
      </c>
      <c r="J16" s="24">
        <f t="shared" si="8"/>
        <v>1.515625</v>
      </c>
      <c r="K16" s="25">
        <f t="shared" si="9"/>
        <v>3.0625</v>
      </c>
      <c r="L16" s="35">
        <f t="shared" si="4"/>
        <v>2.3017292784734644E-2</v>
      </c>
      <c r="M16" s="36">
        <f t="shared" si="5"/>
        <v>4.5221445221445222E-2</v>
      </c>
      <c r="N16" s="37">
        <f t="shared" si="6"/>
        <v>8.7344028520499106E-2</v>
      </c>
    </row>
    <row r="17" spans="2:14">
      <c r="B17" s="7">
        <v>4</v>
      </c>
      <c r="C17" s="8">
        <v>8</v>
      </c>
      <c r="D17" s="9">
        <v>0.5</v>
      </c>
      <c r="E17" s="21">
        <f t="shared" si="0"/>
        <v>32</v>
      </c>
      <c r="F17" s="23">
        <f t="shared" si="1"/>
        <v>32.75390625</v>
      </c>
      <c r="G17" s="24">
        <f t="shared" si="2"/>
        <v>33.515625</v>
      </c>
      <c r="H17" s="25">
        <f t="shared" si="3"/>
        <v>35.0625</v>
      </c>
      <c r="I17" s="23">
        <f t="shared" si="7"/>
        <v>0.75390625</v>
      </c>
      <c r="J17" s="24">
        <f t="shared" si="8"/>
        <v>1.515625</v>
      </c>
      <c r="K17" s="25">
        <f t="shared" si="9"/>
        <v>3.0625</v>
      </c>
      <c r="L17" s="35">
        <f t="shared" si="4"/>
        <v>2.3017292784734644E-2</v>
      </c>
      <c r="M17" s="36">
        <f t="shared" si="5"/>
        <v>4.5221445221445222E-2</v>
      </c>
      <c r="N17" s="37">
        <f t="shared" si="6"/>
        <v>8.7344028520499106E-2</v>
      </c>
    </row>
    <row r="18" spans="2:14">
      <c r="B18" s="7">
        <v>4</v>
      </c>
      <c r="C18" s="8">
        <v>8</v>
      </c>
      <c r="D18" s="9">
        <v>1</v>
      </c>
      <c r="E18" s="21">
        <f t="shared" si="0"/>
        <v>32</v>
      </c>
      <c r="F18" s="23">
        <f t="shared" si="1"/>
        <v>32.75390625</v>
      </c>
      <c r="G18" s="24">
        <f t="shared" si="2"/>
        <v>33.515625</v>
      </c>
      <c r="H18" s="25">
        <f t="shared" si="3"/>
        <v>35.0625</v>
      </c>
      <c r="I18" s="23">
        <f t="shared" si="7"/>
        <v>0.75390625</v>
      </c>
      <c r="J18" s="24">
        <f t="shared" si="8"/>
        <v>1.515625</v>
      </c>
      <c r="K18" s="25">
        <f t="shared" si="9"/>
        <v>3.0625</v>
      </c>
      <c r="L18" s="35">
        <f t="shared" si="4"/>
        <v>2.3017292784734644E-2</v>
      </c>
      <c r="M18" s="36">
        <f t="shared" si="5"/>
        <v>4.5221445221445222E-2</v>
      </c>
      <c r="N18" s="37">
        <f t="shared" si="6"/>
        <v>8.7344028520499106E-2</v>
      </c>
    </row>
    <row r="19" spans="2:14">
      <c r="B19" s="7">
        <v>4</v>
      </c>
      <c r="C19" s="8">
        <v>8</v>
      </c>
      <c r="D19" s="9">
        <v>1.1875</v>
      </c>
      <c r="E19" s="21">
        <f t="shared" si="0"/>
        <v>32</v>
      </c>
      <c r="F19" s="23">
        <f t="shared" si="1"/>
        <v>32.75390625</v>
      </c>
      <c r="G19" s="24">
        <f t="shared" si="2"/>
        <v>33.515625</v>
      </c>
      <c r="H19" s="25">
        <f t="shared" si="3"/>
        <v>35.0625</v>
      </c>
      <c r="I19" s="23">
        <f t="shared" si="7"/>
        <v>0.75390625</v>
      </c>
      <c r="J19" s="24">
        <f t="shared" si="8"/>
        <v>1.515625</v>
      </c>
      <c r="K19" s="25">
        <f t="shared" si="9"/>
        <v>3.0625</v>
      </c>
      <c r="L19" s="35">
        <f t="shared" si="4"/>
        <v>2.3017292784734644E-2</v>
      </c>
      <c r="M19" s="36">
        <f t="shared" si="5"/>
        <v>4.5221445221445222E-2</v>
      </c>
      <c r="N19" s="37">
        <f t="shared" si="6"/>
        <v>8.7344028520499106E-2</v>
      </c>
    </row>
    <row r="20" spans="2:14">
      <c r="B20" s="7">
        <v>4</v>
      </c>
      <c r="C20" s="8">
        <v>8</v>
      </c>
      <c r="D20" s="9">
        <v>1.375</v>
      </c>
      <c r="E20" s="21">
        <f t="shared" si="0"/>
        <v>32</v>
      </c>
      <c r="F20" s="23">
        <f t="shared" si="1"/>
        <v>32.75390625</v>
      </c>
      <c r="G20" s="24">
        <f t="shared" si="2"/>
        <v>33.515625</v>
      </c>
      <c r="H20" s="25">
        <f t="shared" si="3"/>
        <v>35.0625</v>
      </c>
      <c r="I20" s="23">
        <f t="shared" si="7"/>
        <v>0.75390625</v>
      </c>
      <c r="J20" s="24">
        <f t="shared" si="8"/>
        <v>1.515625</v>
      </c>
      <c r="K20" s="25">
        <f t="shared" si="9"/>
        <v>3.0625</v>
      </c>
      <c r="L20" s="35">
        <f t="shared" si="4"/>
        <v>2.3017292784734644E-2</v>
      </c>
      <c r="M20" s="36">
        <f t="shared" si="5"/>
        <v>4.5221445221445222E-2</v>
      </c>
      <c r="N20" s="37">
        <f t="shared" si="6"/>
        <v>8.7344028520499106E-2</v>
      </c>
    </row>
    <row r="21" spans="2:14">
      <c r="B21" s="7">
        <v>4</v>
      </c>
      <c r="C21" s="8">
        <v>8</v>
      </c>
      <c r="D21" s="9">
        <v>1.5</v>
      </c>
      <c r="E21" s="21">
        <f t="shared" si="0"/>
        <v>32</v>
      </c>
      <c r="F21" s="23">
        <f t="shared" si="1"/>
        <v>32.75390625</v>
      </c>
      <c r="G21" s="24">
        <f t="shared" si="2"/>
        <v>33.515625</v>
      </c>
      <c r="H21" s="25">
        <f t="shared" si="3"/>
        <v>35.0625</v>
      </c>
      <c r="I21" s="23">
        <f t="shared" si="7"/>
        <v>0.75390625</v>
      </c>
      <c r="J21" s="24">
        <f t="shared" si="8"/>
        <v>1.515625</v>
      </c>
      <c r="K21" s="25">
        <f t="shared" si="9"/>
        <v>3.0625</v>
      </c>
      <c r="L21" s="35">
        <f t="shared" si="4"/>
        <v>2.3017292784734644E-2</v>
      </c>
      <c r="M21" s="36">
        <f t="shared" si="5"/>
        <v>4.5221445221445222E-2</v>
      </c>
      <c r="N21" s="37">
        <f t="shared" si="6"/>
        <v>8.7344028520499106E-2</v>
      </c>
    </row>
    <row r="22" spans="2:14">
      <c r="B22" s="7">
        <v>4</v>
      </c>
      <c r="C22" s="8">
        <v>8</v>
      </c>
      <c r="D22" s="9">
        <v>2.25</v>
      </c>
      <c r="E22" s="21">
        <f t="shared" si="0"/>
        <v>32</v>
      </c>
      <c r="F22" s="23">
        <f t="shared" si="1"/>
        <v>32.75390625</v>
      </c>
      <c r="G22" s="24">
        <f t="shared" si="2"/>
        <v>33.515625</v>
      </c>
      <c r="H22" s="25">
        <f t="shared" si="3"/>
        <v>35.0625</v>
      </c>
      <c r="I22" s="23">
        <f t="shared" si="7"/>
        <v>0.75390625</v>
      </c>
      <c r="J22" s="24">
        <f t="shared" si="8"/>
        <v>1.515625</v>
      </c>
      <c r="K22" s="25">
        <f t="shared" si="9"/>
        <v>3.0625</v>
      </c>
      <c r="L22" s="35">
        <f t="shared" si="4"/>
        <v>2.3017292784734644E-2</v>
      </c>
      <c r="M22" s="36">
        <f t="shared" si="5"/>
        <v>4.5221445221445222E-2</v>
      </c>
      <c r="N22" s="37">
        <f t="shared" si="6"/>
        <v>8.7344028520499106E-2</v>
      </c>
    </row>
    <row r="23" spans="2:14">
      <c r="B23" s="7">
        <v>5</v>
      </c>
      <c r="C23" s="8">
        <v>5</v>
      </c>
      <c r="D23" s="9">
        <v>0.25</v>
      </c>
      <c r="E23" s="21">
        <f t="shared" si="0"/>
        <v>25</v>
      </c>
      <c r="F23" s="23">
        <f t="shared" si="1"/>
        <v>25.62890625</v>
      </c>
      <c r="G23" s="24">
        <f t="shared" si="2"/>
        <v>26.265625</v>
      </c>
      <c r="H23" s="25">
        <f t="shared" si="3"/>
        <v>27.5625</v>
      </c>
      <c r="I23" s="23">
        <f t="shared" si="7"/>
        <v>0.62890625</v>
      </c>
      <c r="J23" s="24">
        <f t="shared" si="8"/>
        <v>1.265625</v>
      </c>
      <c r="K23" s="25">
        <f t="shared" si="9"/>
        <v>2.5625</v>
      </c>
      <c r="L23" s="35">
        <f t="shared" si="4"/>
        <v>2.4538942234415485E-2</v>
      </c>
      <c r="M23" s="36">
        <f t="shared" si="5"/>
        <v>4.8185603807257588E-2</v>
      </c>
      <c r="N23" s="37">
        <f t="shared" si="6"/>
        <v>9.297052154195011E-2</v>
      </c>
    </row>
    <row r="24" spans="2:14" ht="12" customHeight="1">
      <c r="B24" s="7">
        <v>6</v>
      </c>
      <c r="C24" s="8">
        <v>6</v>
      </c>
      <c r="D24" s="9">
        <v>0.25</v>
      </c>
      <c r="E24" s="21">
        <f t="shared" si="0"/>
        <v>36</v>
      </c>
      <c r="F24" s="23">
        <f t="shared" si="1"/>
        <v>36.75390625</v>
      </c>
      <c r="G24" s="24">
        <f t="shared" si="2"/>
        <v>37.515625</v>
      </c>
      <c r="H24" s="25">
        <f t="shared" si="3"/>
        <v>39.0625</v>
      </c>
      <c r="I24" s="23">
        <f t="shared" si="7"/>
        <v>0.75390625</v>
      </c>
      <c r="J24" s="24">
        <f t="shared" si="8"/>
        <v>1.515625</v>
      </c>
      <c r="K24" s="25">
        <f t="shared" si="9"/>
        <v>3.0625</v>
      </c>
      <c r="L24" s="35">
        <f t="shared" si="4"/>
        <v>2.0512275480922521E-2</v>
      </c>
      <c r="M24" s="36">
        <f t="shared" si="5"/>
        <v>4.0399833402748851E-2</v>
      </c>
      <c r="N24" s="37">
        <f t="shared" si="6"/>
        <v>7.8399999999999997E-2</v>
      </c>
    </row>
    <row r="25" spans="2:14">
      <c r="B25" s="7">
        <v>6</v>
      </c>
      <c r="C25" s="8">
        <v>6</v>
      </c>
      <c r="D25" s="9">
        <v>0.375</v>
      </c>
      <c r="E25" s="21">
        <f t="shared" si="0"/>
        <v>36</v>
      </c>
      <c r="F25" s="23">
        <f t="shared" si="1"/>
        <v>36.75390625</v>
      </c>
      <c r="G25" s="24">
        <f t="shared" si="2"/>
        <v>37.515625</v>
      </c>
      <c r="H25" s="25">
        <f t="shared" si="3"/>
        <v>39.0625</v>
      </c>
      <c r="I25" s="23">
        <f t="shared" si="7"/>
        <v>0.75390625</v>
      </c>
      <c r="J25" s="24">
        <f t="shared" si="8"/>
        <v>1.515625</v>
      </c>
      <c r="K25" s="25">
        <f t="shared" si="9"/>
        <v>3.0625</v>
      </c>
      <c r="L25" s="35">
        <f t="shared" si="4"/>
        <v>2.0512275480922521E-2</v>
      </c>
      <c r="M25" s="36">
        <f t="shared" si="5"/>
        <v>4.0399833402748851E-2</v>
      </c>
      <c r="N25" s="37">
        <f t="shared" si="6"/>
        <v>7.8399999999999997E-2</v>
      </c>
    </row>
    <row r="26" spans="2:14">
      <c r="B26" s="7">
        <v>6</v>
      </c>
      <c r="C26" s="8">
        <v>6</v>
      </c>
      <c r="D26" s="9">
        <v>0.5</v>
      </c>
      <c r="E26" s="21">
        <f t="shared" si="0"/>
        <v>36</v>
      </c>
      <c r="F26" s="23">
        <f t="shared" si="1"/>
        <v>36.75390625</v>
      </c>
      <c r="G26" s="24">
        <f t="shared" si="2"/>
        <v>37.515625</v>
      </c>
      <c r="H26" s="25">
        <f t="shared" si="3"/>
        <v>39.0625</v>
      </c>
      <c r="I26" s="23">
        <f t="shared" si="7"/>
        <v>0.75390625</v>
      </c>
      <c r="J26" s="24">
        <f t="shared" si="8"/>
        <v>1.515625</v>
      </c>
      <c r="K26" s="25">
        <f t="shared" si="9"/>
        <v>3.0625</v>
      </c>
      <c r="L26" s="35">
        <f t="shared" si="4"/>
        <v>2.0512275480922521E-2</v>
      </c>
      <c r="M26" s="36">
        <f t="shared" si="5"/>
        <v>4.0399833402748851E-2</v>
      </c>
      <c r="N26" s="37">
        <f t="shared" si="6"/>
        <v>7.8399999999999997E-2</v>
      </c>
    </row>
    <row r="27" spans="2:14">
      <c r="B27" s="7">
        <v>6</v>
      </c>
      <c r="C27" s="8">
        <v>6</v>
      </c>
      <c r="D27" s="9">
        <v>0.75</v>
      </c>
      <c r="E27" s="21">
        <f t="shared" si="0"/>
        <v>36</v>
      </c>
      <c r="F27" s="23">
        <f t="shared" si="1"/>
        <v>36.75390625</v>
      </c>
      <c r="G27" s="24">
        <f t="shared" si="2"/>
        <v>37.515625</v>
      </c>
      <c r="H27" s="25">
        <f t="shared" si="3"/>
        <v>39.0625</v>
      </c>
      <c r="I27" s="23">
        <f t="shared" si="7"/>
        <v>0.75390625</v>
      </c>
      <c r="J27" s="24">
        <f t="shared" si="8"/>
        <v>1.515625</v>
      </c>
      <c r="K27" s="25">
        <f t="shared" si="9"/>
        <v>3.0625</v>
      </c>
      <c r="L27" s="35">
        <f t="shared" si="4"/>
        <v>2.0512275480922521E-2</v>
      </c>
      <c r="M27" s="36">
        <f t="shared" si="5"/>
        <v>4.0399833402748851E-2</v>
      </c>
      <c r="N27" s="37">
        <f t="shared" si="6"/>
        <v>7.8399999999999997E-2</v>
      </c>
    </row>
    <row r="28" spans="2:14">
      <c r="B28" s="7">
        <v>6</v>
      </c>
      <c r="C28" s="8">
        <v>9</v>
      </c>
      <c r="D28" s="9">
        <v>0.25</v>
      </c>
      <c r="E28" s="21">
        <f t="shared" si="0"/>
        <v>54</v>
      </c>
      <c r="F28" s="23">
        <f t="shared" si="1"/>
        <v>54.94140625</v>
      </c>
      <c r="G28" s="24">
        <f t="shared" si="2"/>
        <v>55.890625</v>
      </c>
      <c r="H28" s="25">
        <f t="shared" si="3"/>
        <v>57.8125</v>
      </c>
      <c r="I28" s="23">
        <f t="shared" si="7"/>
        <v>0.94140625</v>
      </c>
      <c r="J28" s="24">
        <f t="shared" si="8"/>
        <v>1.890625</v>
      </c>
      <c r="K28" s="25">
        <f t="shared" si="9"/>
        <v>3.8125</v>
      </c>
      <c r="L28" s="35">
        <f t="shared" si="4"/>
        <v>1.7134731603270531E-2</v>
      </c>
      <c r="M28" s="36">
        <f t="shared" si="5"/>
        <v>3.3827229521945765E-2</v>
      </c>
      <c r="N28" s="37">
        <f t="shared" si="6"/>
        <v>6.5945945945945952E-2</v>
      </c>
    </row>
    <row r="29" spans="2:14">
      <c r="B29" s="7">
        <v>8</v>
      </c>
      <c r="C29" s="8">
        <v>8</v>
      </c>
      <c r="D29" s="9">
        <v>0.3125</v>
      </c>
      <c r="E29" s="21">
        <f t="shared" si="0"/>
        <v>64</v>
      </c>
      <c r="F29" s="23">
        <f t="shared" si="1"/>
        <v>65.00390625</v>
      </c>
      <c r="G29" s="24">
        <f t="shared" si="2"/>
        <v>66.015625</v>
      </c>
      <c r="H29" s="25">
        <f t="shared" si="3"/>
        <v>68.0625</v>
      </c>
      <c r="I29" s="23">
        <f t="shared" si="7"/>
        <v>1.00390625</v>
      </c>
      <c r="J29" s="24">
        <f t="shared" si="8"/>
        <v>2.015625</v>
      </c>
      <c r="K29" s="25">
        <f t="shared" si="9"/>
        <v>4.0625</v>
      </c>
      <c r="L29" s="35">
        <f t="shared" si="4"/>
        <v>1.5443783426476775E-2</v>
      </c>
      <c r="M29" s="36">
        <f t="shared" si="5"/>
        <v>3.0532544378698224E-2</v>
      </c>
      <c r="N29" s="37">
        <f t="shared" si="6"/>
        <v>5.968778696051423E-2</v>
      </c>
    </row>
    <row r="30" spans="2:14">
      <c r="B30" s="7">
        <v>8</v>
      </c>
      <c r="C30" s="8">
        <v>8</v>
      </c>
      <c r="D30" s="9">
        <v>0.375</v>
      </c>
      <c r="E30" s="21">
        <f t="shared" si="0"/>
        <v>64</v>
      </c>
      <c r="F30" s="23">
        <f t="shared" si="1"/>
        <v>65.00390625</v>
      </c>
      <c r="G30" s="24">
        <f t="shared" si="2"/>
        <v>66.015625</v>
      </c>
      <c r="H30" s="25">
        <f t="shared" si="3"/>
        <v>68.0625</v>
      </c>
      <c r="I30" s="23">
        <f t="shared" si="7"/>
        <v>1.00390625</v>
      </c>
      <c r="J30" s="24">
        <f t="shared" si="8"/>
        <v>2.015625</v>
      </c>
      <c r="K30" s="25">
        <f t="shared" si="9"/>
        <v>4.0625</v>
      </c>
      <c r="L30" s="35">
        <f t="shared" si="4"/>
        <v>1.5443783426476775E-2</v>
      </c>
      <c r="M30" s="36">
        <f t="shared" si="5"/>
        <v>3.0532544378698224E-2</v>
      </c>
      <c r="N30" s="37">
        <f t="shared" si="6"/>
        <v>5.968778696051423E-2</v>
      </c>
    </row>
    <row r="31" spans="2:14">
      <c r="B31" s="7">
        <v>8</v>
      </c>
      <c r="C31" s="8">
        <v>8</v>
      </c>
      <c r="D31" s="9">
        <v>0.5</v>
      </c>
      <c r="E31" s="21">
        <f t="shared" si="0"/>
        <v>64</v>
      </c>
      <c r="F31" s="23">
        <f t="shared" si="1"/>
        <v>65.00390625</v>
      </c>
      <c r="G31" s="24">
        <f t="shared" si="2"/>
        <v>66.015625</v>
      </c>
      <c r="H31" s="25">
        <f t="shared" si="3"/>
        <v>68.0625</v>
      </c>
      <c r="I31" s="23">
        <f t="shared" si="7"/>
        <v>1.00390625</v>
      </c>
      <c r="J31" s="24">
        <f t="shared" si="8"/>
        <v>2.015625</v>
      </c>
      <c r="K31" s="25">
        <f t="shared" si="9"/>
        <v>4.0625</v>
      </c>
      <c r="L31" s="35">
        <f t="shared" si="4"/>
        <v>1.5443783426476775E-2</v>
      </c>
      <c r="M31" s="36">
        <f t="shared" si="5"/>
        <v>3.0532544378698224E-2</v>
      </c>
      <c r="N31" s="37">
        <f t="shared" si="6"/>
        <v>5.968778696051423E-2</v>
      </c>
    </row>
    <row r="32" spans="2:14">
      <c r="B32" s="7">
        <v>8</v>
      </c>
      <c r="C32" s="8">
        <v>8</v>
      </c>
      <c r="D32" s="9">
        <v>1</v>
      </c>
      <c r="E32" s="21">
        <f t="shared" si="0"/>
        <v>64</v>
      </c>
      <c r="F32" s="23">
        <f t="shared" si="1"/>
        <v>65.00390625</v>
      </c>
      <c r="G32" s="24">
        <f t="shared" si="2"/>
        <v>66.015625</v>
      </c>
      <c r="H32" s="25">
        <f t="shared" si="3"/>
        <v>68.0625</v>
      </c>
      <c r="I32" s="23">
        <f t="shared" si="7"/>
        <v>1.00390625</v>
      </c>
      <c r="J32" s="24">
        <f t="shared" si="8"/>
        <v>2.015625</v>
      </c>
      <c r="K32" s="25">
        <f t="shared" si="9"/>
        <v>4.0625</v>
      </c>
      <c r="L32" s="35">
        <f t="shared" si="4"/>
        <v>1.5443783426476775E-2</v>
      </c>
      <c r="M32" s="36">
        <f t="shared" si="5"/>
        <v>3.0532544378698224E-2</v>
      </c>
      <c r="N32" s="37">
        <f t="shared" si="6"/>
        <v>5.968778696051423E-2</v>
      </c>
    </row>
    <row r="33" spans="2:14">
      <c r="B33" s="7">
        <v>9</v>
      </c>
      <c r="C33" s="8">
        <v>9</v>
      </c>
      <c r="D33" s="9">
        <v>0.75</v>
      </c>
      <c r="E33" s="21">
        <f t="shared" si="0"/>
        <v>81</v>
      </c>
      <c r="F33" s="23">
        <f t="shared" si="1"/>
        <v>82.12890625</v>
      </c>
      <c r="G33" s="24">
        <f t="shared" si="2"/>
        <v>83.265625</v>
      </c>
      <c r="H33" s="25">
        <f t="shared" si="3"/>
        <v>85.5625</v>
      </c>
      <c r="I33" s="23">
        <f t="shared" si="7"/>
        <v>1.12890625</v>
      </c>
      <c r="J33" s="24">
        <f t="shared" si="8"/>
        <v>2.265625</v>
      </c>
      <c r="K33" s="25">
        <f t="shared" si="9"/>
        <v>4.5625</v>
      </c>
      <c r="L33" s="35">
        <f t="shared" si="4"/>
        <v>1.3745541022592152E-2</v>
      </c>
      <c r="M33" s="36">
        <f t="shared" si="5"/>
        <v>2.7209607806342653E-2</v>
      </c>
      <c r="N33" s="37">
        <f t="shared" si="6"/>
        <v>5.3323593864134405E-2</v>
      </c>
    </row>
    <row r="34" spans="2:14">
      <c r="B34" s="7">
        <v>10</v>
      </c>
      <c r="C34" s="8">
        <v>10</v>
      </c>
      <c r="D34" s="9">
        <v>0.3125</v>
      </c>
      <c r="E34" s="21">
        <f t="shared" si="0"/>
        <v>100</v>
      </c>
      <c r="F34" s="23">
        <f t="shared" si="1"/>
        <v>101.25390625</v>
      </c>
      <c r="G34" s="24">
        <f t="shared" si="2"/>
        <v>102.515625</v>
      </c>
      <c r="H34" s="25">
        <f t="shared" si="3"/>
        <v>105.0625</v>
      </c>
      <c r="I34" s="23">
        <f t="shared" si="7"/>
        <v>1.25390625</v>
      </c>
      <c r="J34" s="24">
        <f t="shared" si="8"/>
        <v>2.515625</v>
      </c>
      <c r="K34" s="25">
        <f t="shared" si="9"/>
        <v>5.0625</v>
      </c>
      <c r="L34" s="35">
        <f t="shared" si="4"/>
        <v>1.2383781489911655E-2</v>
      </c>
      <c r="M34" s="36">
        <f t="shared" si="5"/>
        <v>2.4538942234415485E-2</v>
      </c>
      <c r="N34" s="37">
        <f t="shared" si="6"/>
        <v>4.8185603807257588E-2</v>
      </c>
    </row>
    <row r="35" spans="2:14">
      <c r="B35" s="7">
        <v>10</v>
      </c>
      <c r="C35" s="8">
        <v>10</v>
      </c>
      <c r="D35" s="9">
        <v>0.375</v>
      </c>
      <c r="E35" s="21">
        <f t="shared" si="0"/>
        <v>100</v>
      </c>
      <c r="F35" s="23">
        <f t="shared" si="1"/>
        <v>101.25390625</v>
      </c>
      <c r="G35" s="24">
        <f t="shared" si="2"/>
        <v>102.515625</v>
      </c>
      <c r="H35" s="25">
        <f t="shared" si="3"/>
        <v>105.0625</v>
      </c>
      <c r="I35" s="23">
        <f t="shared" si="7"/>
        <v>1.25390625</v>
      </c>
      <c r="J35" s="24">
        <f t="shared" si="8"/>
        <v>2.515625</v>
      </c>
      <c r="K35" s="25">
        <f t="shared" si="9"/>
        <v>5.0625</v>
      </c>
      <c r="L35" s="35">
        <f t="shared" si="4"/>
        <v>1.2383781489911655E-2</v>
      </c>
      <c r="M35" s="36">
        <f t="shared" si="5"/>
        <v>2.4538942234415485E-2</v>
      </c>
      <c r="N35" s="37">
        <f t="shared" si="6"/>
        <v>4.8185603807257588E-2</v>
      </c>
    </row>
    <row r="36" spans="2:14">
      <c r="B36" s="7">
        <v>12</v>
      </c>
      <c r="C36" s="8">
        <v>12</v>
      </c>
      <c r="D36" s="9">
        <v>0.3125</v>
      </c>
      <c r="E36" s="21">
        <f t="shared" si="0"/>
        <v>144</v>
      </c>
      <c r="F36" s="23">
        <f t="shared" si="1"/>
        <v>145.50390625</v>
      </c>
      <c r="G36" s="24">
        <f t="shared" si="2"/>
        <v>147.015625</v>
      </c>
      <c r="H36" s="25">
        <f t="shared" si="3"/>
        <v>150.0625</v>
      </c>
      <c r="I36" s="23">
        <f t="shared" si="7"/>
        <v>1.50390625</v>
      </c>
      <c r="J36" s="24">
        <f t="shared" si="8"/>
        <v>3.015625</v>
      </c>
      <c r="K36" s="25">
        <f t="shared" si="9"/>
        <v>6.0625</v>
      </c>
      <c r="L36" s="35">
        <f t="shared" si="4"/>
        <v>1.0335847942226637E-2</v>
      </c>
      <c r="M36" s="36">
        <f t="shared" si="5"/>
        <v>2.0512275480922521E-2</v>
      </c>
      <c r="N36" s="37">
        <f t="shared" si="6"/>
        <v>4.0399833402748851E-2</v>
      </c>
    </row>
    <row r="37" spans="2:14">
      <c r="B37" s="7">
        <v>12</v>
      </c>
      <c r="C37" s="8">
        <v>12</v>
      </c>
      <c r="D37" s="9">
        <v>0.375</v>
      </c>
      <c r="E37" s="21">
        <f t="shared" si="0"/>
        <v>144</v>
      </c>
      <c r="F37" s="23">
        <f t="shared" si="1"/>
        <v>145.50390625</v>
      </c>
      <c r="G37" s="24">
        <f t="shared" si="2"/>
        <v>147.015625</v>
      </c>
      <c r="H37" s="25">
        <f t="shared" si="3"/>
        <v>150.0625</v>
      </c>
      <c r="I37" s="23">
        <f t="shared" si="7"/>
        <v>1.50390625</v>
      </c>
      <c r="J37" s="24">
        <f t="shared" si="8"/>
        <v>3.015625</v>
      </c>
      <c r="K37" s="25">
        <f t="shared" si="9"/>
        <v>6.0625</v>
      </c>
      <c r="L37" s="35">
        <f t="shared" si="4"/>
        <v>1.0335847942226637E-2</v>
      </c>
      <c r="M37" s="36">
        <f t="shared" si="5"/>
        <v>2.0512275480922521E-2</v>
      </c>
      <c r="N37" s="37">
        <f t="shared" si="6"/>
        <v>4.0399833402748851E-2</v>
      </c>
    </row>
    <row r="38" spans="2:14">
      <c r="B38" s="7">
        <v>12</v>
      </c>
      <c r="C38" s="8">
        <v>12</v>
      </c>
      <c r="D38" s="9">
        <v>0.5</v>
      </c>
      <c r="E38" s="21">
        <f t="shared" si="0"/>
        <v>144</v>
      </c>
      <c r="F38" s="23">
        <f t="shared" si="1"/>
        <v>145.50390625</v>
      </c>
      <c r="G38" s="24">
        <f t="shared" si="2"/>
        <v>147.015625</v>
      </c>
      <c r="H38" s="25">
        <f t="shared" si="3"/>
        <v>150.0625</v>
      </c>
      <c r="I38" s="23">
        <f t="shared" si="7"/>
        <v>1.50390625</v>
      </c>
      <c r="J38" s="24">
        <f t="shared" si="8"/>
        <v>3.015625</v>
      </c>
      <c r="K38" s="25">
        <f t="shared" si="9"/>
        <v>6.0625</v>
      </c>
      <c r="L38" s="35">
        <f t="shared" si="4"/>
        <v>1.0335847942226637E-2</v>
      </c>
      <c r="M38" s="36">
        <f t="shared" si="5"/>
        <v>2.0512275480922521E-2</v>
      </c>
      <c r="N38" s="37">
        <f t="shared" si="6"/>
        <v>4.0399833402748851E-2</v>
      </c>
    </row>
    <row r="39" spans="2:14">
      <c r="B39" s="7">
        <v>12</v>
      </c>
      <c r="C39" s="8">
        <v>24</v>
      </c>
      <c r="D39" s="9">
        <v>0.375</v>
      </c>
      <c r="E39" s="21">
        <f t="shared" si="0"/>
        <v>288</v>
      </c>
      <c r="F39" s="23">
        <f t="shared" si="1"/>
        <v>290.25390625</v>
      </c>
      <c r="G39" s="24">
        <f t="shared" si="2"/>
        <v>292.515625</v>
      </c>
      <c r="H39" s="25">
        <f t="shared" si="3"/>
        <v>297.0625</v>
      </c>
      <c r="I39" s="23">
        <f t="shared" si="7"/>
        <v>2.25390625</v>
      </c>
      <c r="J39" s="24">
        <f t="shared" si="8"/>
        <v>4.515625</v>
      </c>
      <c r="K39" s="25">
        <f t="shared" si="9"/>
        <v>9.0625</v>
      </c>
      <c r="L39" s="35">
        <f t="shared" si="4"/>
        <v>7.7652917031155377E-3</v>
      </c>
      <c r="M39" s="36">
        <f t="shared" si="5"/>
        <v>1.5437209550771861E-2</v>
      </c>
      <c r="N39" s="37">
        <f t="shared" si="6"/>
        <v>3.050704818009678E-2</v>
      </c>
    </row>
    <row r="40" spans="2:14">
      <c r="B40" s="7">
        <v>14</v>
      </c>
      <c r="C40" s="8">
        <v>14</v>
      </c>
      <c r="D40" s="9">
        <v>0.375</v>
      </c>
      <c r="E40" s="21">
        <f t="shared" si="0"/>
        <v>196</v>
      </c>
      <c r="F40" s="23">
        <f t="shared" si="1"/>
        <v>197.75390625</v>
      </c>
      <c r="G40" s="24">
        <f t="shared" si="2"/>
        <v>199.515625</v>
      </c>
      <c r="H40" s="25">
        <f t="shared" si="3"/>
        <v>203.0625</v>
      </c>
      <c r="I40" s="23">
        <f t="shared" si="7"/>
        <v>1.75390625</v>
      </c>
      <c r="J40" s="24">
        <f t="shared" si="8"/>
        <v>3.515625</v>
      </c>
      <c r="K40" s="25">
        <f t="shared" si="9"/>
        <v>7.0625</v>
      </c>
      <c r="L40" s="35">
        <f t="shared" si="4"/>
        <v>8.8691358024691365E-3</v>
      </c>
      <c r="M40" s="36">
        <f t="shared" si="5"/>
        <v>1.7620800375910409E-2</v>
      </c>
      <c r="N40" s="37">
        <f t="shared" si="6"/>
        <v>3.4779932286857496E-2</v>
      </c>
    </row>
    <row r="41" spans="2:14">
      <c r="B41" s="7">
        <v>16</v>
      </c>
      <c r="C41" s="8">
        <v>16</v>
      </c>
      <c r="D41" s="9">
        <v>0.375</v>
      </c>
      <c r="E41" s="21">
        <f t="shared" si="0"/>
        <v>256</v>
      </c>
      <c r="F41" s="23">
        <f t="shared" si="1"/>
        <v>258.00390625</v>
      </c>
      <c r="G41" s="24">
        <f t="shared" si="2"/>
        <v>260.015625</v>
      </c>
      <c r="H41" s="25">
        <f t="shared" si="3"/>
        <v>264.0625</v>
      </c>
      <c r="I41" s="23">
        <f t="shared" si="7"/>
        <v>2.00390625</v>
      </c>
      <c r="J41" s="24">
        <f t="shared" si="8"/>
        <v>4.015625</v>
      </c>
      <c r="K41" s="25">
        <f t="shared" si="9"/>
        <v>8.0625</v>
      </c>
      <c r="L41" s="35">
        <f t="shared" si="4"/>
        <v>7.7669608926705927E-3</v>
      </c>
      <c r="M41" s="36">
        <f t="shared" si="5"/>
        <v>1.5443783426476775E-2</v>
      </c>
      <c r="N41" s="37">
        <f t="shared" si="6"/>
        <v>3.0532544378698224E-2</v>
      </c>
    </row>
    <row r="42" spans="2:14">
      <c r="B42" s="7">
        <v>16</v>
      </c>
      <c r="C42" s="8">
        <v>16</v>
      </c>
      <c r="D42" s="9">
        <v>0.5</v>
      </c>
      <c r="E42" s="21">
        <f t="shared" si="0"/>
        <v>256</v>
      </c>
      <c r="F42" s="23">
        <f t="shared" si="1"/>
        <v>258.00390625</v>
      </c>
      <c r="G42" s="24">
        <f t="shared" si="2"/>
        <v>260.015625</v>
      </c>
      <c r="H42" s="25">
        <f t="shared" si="3"/>
        <v>264.0625</v>
      </c>
      <c r="I42" s="23">
        <f t="shared" si="7"/>
        <v>2.00390625</v>
      </c>
      <c r="J42" s="24">
        <f t="shared" si="8"/>
        <v>4.015625</v>
      </c>
      <c r="K42" s="25">
        <f t="shared" si="9"/>
        <v>8.0625</v>
      </c>
      <c r="L42" s="35">
        <f t="shared" si="4"/>
        <v>7.7669608926705927E-3</v>
      </c>
      <c r="M42" s="36">
        <f t="shared" si="5"/>
        <v>1.5443783426476775E-2</v>
      </c>
      <c r="N42" s="37">
        <f t="shared" si="6"/>
        <v>3.0532544378698224E-2</v>
      </c>
    </row>
    <row r="43" spans="2:14">
      <c r="B43" s="7">
        <v>16</v>
      </c>
      <c r="C43" s="8">
        <v>32</v>
      </c>
      <c r="D43" s="9">
        <v>0.375</v>
      </c>
      <c r="E43" s="21">
        <f t="shared" si="0"/>
        <v>512</v>
      </c>
      <c r="F43" s="23">
        <f t="shared" si="1"/>
        <v>515.00390625</v>
      </c>
      <c r="G43" s="24">
        <f t="shared" si="2"/>
        <v>518.015625</v>
      </c>
      <c r="H43" s="25">
        <f t="shared" si="3"/>
        <v>524.0625</v>
      </c>
      <c r="I43" s="23">
        <f t="shared" si="7"/>
        <v>3.00390625</v>
      </c>
      <c r="J43" s="24">
        <f t="shared" si="8"/>
        <v>6.015625</v>
      </c>
      <c r="K43" s="25">
        <f t="shared" si="9"/>
        <v>12.0625</v>
      </c>
      <c r="L43" s="35">
        <f t="shared" si="4"/>
        <v>5.8327834285237523E-3</v>
      </c>
      <c r="M43" s="36">
        <f t="shared" si="5"/>
        <v>1.161282538533466E-2</v>
      </c>
      <c r="N43" s="37">
        <f t="shared" si="6"/>
        <v>2.3017292784734644E-2</v>
      </c>
    </row>
    <row r="44" spans="2:14">
      <c r="B44" s="7">
        <v>18</v>
      </c>
      <c r="C44" s="8">
        <v>18</v>
      </c>
      <c r="D44" s="9">
        <v>0.375</v>
      </c>
      <c r="E44" s="21">
        <f t="shared" si="0"/>
        <v>324</v>
      </c>
      <c r="F44" s="23">
        <f t="shared" si="1"/>
        <v>326.25390625</v>
      </c>
      <c r="G44" s="24">
        <f t="shared" si="2"/>
        <v>328.515625</v>
      </c>
      <c r="H44" s="25">
        <f t="shared" si="3"/>
        <v>333.0625</v>
      </c>
      <c r="I44" s="23">
        <f t="shared" si="7"/>
        <v>2.25390625</v>
      </c>
      <c r="J44" s="24">
        <f t="shared" si="8"/>
        <v>4.515625</v>
      </c>
      <c r="K44" s="25">
        <f t="shared" si="9"/>
        <v>9.0625</v>
      </c>
      <c r="L44" s="35">
        <f t="shared" si="4"/>
        <v>6.9084421881921909E-3</v>
      </c>
      <c r="M44" s="36">
        <f t="shared" si="5"/>
        <v>1.3745541022592152E-2</v>
      </c>
      <c r="N44" s="37">
        <f t="shared" si="6"/>
        <v>2.7209607806342653E-2</v>
      </c>
    </row>
    <row r="45" spans="2:14">
      <c r="B45" s="7">
        <v>18</v>
      </c>
      <c r="C45" s="8">
        <v>24</v>
      </c>
      <c r="D45" s="9">
        <v>0.375</v>
      </c>
      <c r="E45" s="21">
        <f t="shared" si="0"/>
        <v>432</v>
      </c>
      <c r="F45" s="23">
        <f t="shared" si="1"/>
        <v>434.62890625</v>
      </c>
      <c r="G45" s="24">
        <f t="shared" si="2"/>
        <v>437.265625</v>
      </c>
      <c r="H45" s="25">
        <f t="shared" si="3"/>
        <v>442.5625</v>
      </c>
      <c r="I45" s="23">
        <f t="shared" si="7"/>
        <v>2.62890625</v>
      </c>
      <c r="J45" s="24">
        <f t="shared" si="8"/>
        <v>5.265625</v>
      </c>
      <c r="K45" s="25">
        <f t="shared" si="9"/>
        <v>10.5625</v>
      </c>
      <c r="L45" s="35">
        <f t="shared" si="4"/>
        <v>6.0486226576191978E-3</v>
      </c>
      <c r="M45" s="36">
        <f t="shared" si="5"/>
        <v>1.2042165445774522E-2</v>
      </c>
      <c r="N45" s="37">
        <f t="shared" si="6"/>
        <v>2.3866685496398813E-2</v>
      </c>
    </row>
    <row r="46" spans="2:14">
      <c r="B46" s="7">
        <v>24</v>
      </c>
      <c r="C46" s="8">
        <v>24</v>
      </c>
      <c r="D46" s="9">
        <v>0.375</v>
      </c>
      <c r="E46" s="21">
        <f t="shared" si="0"/>
        <v>576</v>
      </c>
      <c r="F46" s="23">
        <f t="shared" si="1"/>
        <v>579.00390625</v>
      </c>
      <c r="G46" s="24">
        <f t="shared" si="2"/>
        <v>582.015625</v>
      </c>
      <c r="H46" s="25">
        <f t="shared" si="3"/>
        <v>588.0625</v>
      </c>
      <c r="I46" s="23">
        <f t="shared" si="7"/>
        <v>3.00390625</v>
      </c>
      <c r="J46" s="24">
        <f t="shared" si="8"/>
        <v>6.015625</v>
      </c>
      <c r="K46" s="25">
        <f t="shared" si="9"/>
        <v>12.0625</v>
      </c>
      <c r="L46" s="35">
        <f t="shared" si="4"/>
        <v>5.1880586945522011E-3</v>
      </c>
      <c r="M46" s="36">
        <f t="shared" si="5"/>
        <v>1.0335847942226637E-2</v>
      </c>
      <c r="N46" s="37">
        <f t="shared" si="6"/>
        <v>2.0512275480922521E-2</v>
      </c>
    </row>
    <row r="47" spans="2:14">
      <c r="B47" s="7">
        <v>24</v>
      </c>
      <c r="C47" s="8">
        <v>24</v>
      </c>
      <c r="D47" s="9">
        <v>0.3125</v>
      </c>
      <c r="E47" s="21">
        <f t="shared" si="0"/>
        <v>576</v>
      </c>
      <c r="F47" s="23">
        <f t="shared" si="1"/>
        <v>579.00390625</v>
      </c>
      <c r="G47" s="24">
        <f t="shared" si="2"/>
        <v>582.015625</v>
      </c>
      <c r="H47" s="25">
        <f t="shared" si="3"/>
        <v>588.0625</v>
      </c>
      <c r="I47" s="23">
        <f t="shared" si="7"/>
        <v>3.00390625</v>
      </c>
      <c r="J47" s="24">
        <f t="shared" si="8"/>
        <v>6.015625</v>
      </c>
      <c r="K47" s="25">
        <f t="shared" si="9"/>
        <v>12.0625</v>
      </c>
      <c r="L47" s="35">
        <f t="shared" si="4"/>
        <v>5.1880586945522011E-3</v>
      </c>
      <c r="M47" s="36">
        <f t="shared" si="5"/>
        <v>1.0335847942226637E-2</v>
      </c>
      <c r="N47" s="37">
        <f t="shared" si="6"/>
        <v>2.0512275480922521E-2</v>
      </c>
    </row>
    <row r="48" spans="2:14">
      <c r="B48" s="7">
        <v>24</v>
      </c>
      <c r="C48" s="8">
        <v>48</v>
      </c>
      <c r="D48" s="9">
        <f>3/8</f>
        <v>0.375</v>
      </c>
      <c r="E48" s="21">
        <f t="shared" si="0"/>
        <v>1152</v>
      </c>
      <c r="F48" s="23">
        <f t="shared" si="1"/>
        <v>1156.50390625</v>
      </c>
      <c r="G48" s="24">
        <f t="shared" si="2"/>
        <v>1161.015625</v>
      </c>
      <c r="H48" s="25">
        <f t="shared" si="3"/>
        <v>1170.0625</v>
      </c>
      <c r="I48" s="23">
        <f t="shared" si="7"/>
        <v>4.50390625</v>
      </c>
      <c r="J48" s="24">
        <f t="shared" si="8"/>
        <v>9.015625</v>
      </c>
      <c r="K48" s="25">
        <f t="shared" si="9"/>
        <v>18.0625</v>
      </c>
      <c r="L48" s="35">
        <f t="shared" si="4"/>
        <v>3.8944150777700842E-3</v>
      </c>
      <c r="M48" s="36">
        <f t="shared" si="5"/>
        <v>7.7652917031155377E-3</v>
      </c>
      <c r="N48" s="37">
        <f t="shared" si="6"/>
        <v>1.5437209550771861E-2</v>
      </c>
    </row>
    <row r="49" spans="2:14" ht="13.5" thickBot="1">
      <c r="B49" s="10">
        <v>48</v>
      </c>
      <c r="C49" s="11">
        <v>48</v>
      </c>
      <c r="D49" s="12">
        <f>0.5</f>
        <v>0.5</v>
      </c>
      <c r="E49" s="22">
        <f t="shared" si="0"/>
        <v>2304</v>
      </c>
      <c r="F49" s="26">
        <f t="shared" si="1"/>
        <v>2310.00390625</v>
      </c>
      <c r="G49" s="27">
        <f t="shared" si="2"/>
        <v>2316.015625</v>
      </c>
      <c r="H49" s="28">
        <f t="shared" si="3"/>
        <v>2328.0625</v>
      </c>
      <c r="I49" s="26">
        <f t="shared" si="7"/>
        <v>6.00390625</v>
      </c>
      <c r="J49" s="27">
        <f t="shared" si="8"/>
        <v>12.015625</v>
      </c>
      <c r="K49" s="28">
        <f t="shared" si="9"/>
        <v>24.0625</v>
      </c>
      <c r="L49" s="38">
        <f t="shared" si="4"/>
        <v>2.5990892196137384E-3</v>
      </c>
      <c r="M49" s="39">
        <f t="shared" si="5"/>
        <v>5.1880586945522011E-3</v>
      </c>
      <c r="N49" s="40">
        <f t="shared" si="6"/>
        <v>1.0335847942226637E-2</v>
      </c>
    </row>
    <row r="50" spans="2:14">
      <c r="B50" s="8"/>
      <c r="C50" s="8"/>
      <c r="D50" s="19"/>
      <c r="E50" s="21"/>
      <c r="F50" s="24"/>
      <c r="G50" s="24"/>
      <c r="H50" s="24"/>
      <c r="I50" s="24"/>
      <c r="J50" s="24"/>
      <c r="K50" s="24"/>
      <c r="L50" s="36"/>
      <c r="M50" s="36"/>
      <c r="N50" s="36"/>
    </row>
    <row r="51" spans="2:14" ht="13.5" thickBot="1">
      <c r="B51" s="8"/>
      <c r="C51" s="8"/>
      <c r="D51" s="19"/>
      <c r="E51" s="21"/>
      <c r="F51" s="51" t="s">
        <v>97</v>
      </c>
      <c r="G51" s="51"/>
      <c r="H51" s="52">
        <v>576</v>
      </c>
      <c r="I51" s="24"/>
      <c r="J51" s="24"/>
      <c r="K51" s="24"/>
      <c r="L51" s="53" t="s">
        <v>98</v>
      </c>
      <c r="M51" s="53"/>
      <c r="N51" s="74">
        <v>5.4149999999999997E-2</v>
      </c>
    </row>
    <row r="52" spans="2:14">
      <c r="B52" s="8"/>
      <c r="C52" s="8"/>
      <c r="D52" s="19"/>
      <c r="E52" s="21"/>
      <c r="F52" s="1" t="s">
        <v>99</v>
      </c>
      <c r="G52" s="2"/>
      <c r="H52" s="3"/>
      <c r="I52" s="1" t="s">
        <v>100</v>
      </c>
      <c r="J52" s="2"/>
      <c r="K52" s="3"/>
      <c r="L52" s="1" t="s">
        <v>101</v>
      </c>
      <c r="M52" s="2"/>
      <c r="N52" s="3"/>
    </row>
    <row r="53" spans="2:14" ht="14.25">
      <c r="D53" s="5"/>
      <c r="F53" s="4" t="s">
        <v>102</v>
      </c>
      <c r="G53" s="5"/>
      <c r="H53" s="6"/>
      <c r="I53" s="4" t="s">
        <v>103</v>
      </c>
      <c r="J53" s="5"/>
      <c r="K53" s="6"/>
      <c r="L53" s="4" t="s">
        <v>104</v>
      </c>
      <c r="M53" s="5"/>
      <c r="N53" s="6"/>
    </row>
    <row r="54" spans="2:14" ht="13.5" thickBot="1">
      <c r="D54" s="5"/>
      <c r="F54" s="16">
        <v>6.25E-2</v>
      </c>
      <c r="G54" s="17">
        <v>0.125</v>
      </c>
      <c r="H54" s="18">
        <v>0.25</v>
      </c>
      <c r="I54" s="16">
        <v>6.25E-2</v>
      </c>
      <c r="J54" s="17">
        <v>0.125</v>
      </c>
      <c r="K54" s="18">
        <v>0.25</v>
      </c>
      <c r="L54" s="16">
        <v>6.25E-2</v>
      </c>
      <c r="M54" s="17">
        <v>0.125</v>
      </c>
      <c r="N54" s="18">
        <v>0.25</v>
      </c>
    </row>
    <row r="55" spans="2:14">
      <c r="C55" s="41"/>
      <c r="D55" s="5"/>
      <c r="F55" s="42">
        <f t="shared" ref="F55:F97" si="10">L7*$H$51</f>
        <v>65.771626297577853</v>
      </c>
      <c r="G55" s="43">
        <f t="shared" ref="G55:G97" si="11">M7*$H$51</f>
        <v>120.88888888888889</v>
      </c>
      <c r="H55" s="44">
        <f t="shared" ref="H55:H97" si="12">N7*$H$51</f>
        <v>207.35999999999999</v>
      </c>
      <c r="I55" s="42">
        <f t="shared" ref="I55:I97" si="13">F55*D7</f>
        <v>16.442906574394463</v>
      </c>
      <c r="J55" s="43">
        <f t="shared" ref="J55:J97" si="14">G55*D7</f>
        <v>30.222222222222221</v>
      </c>
      <c r="K55" s="44">
        <f t="shared" ref="K55:K97" si="15">H55*D7</f>
        <v>51.839999999999996</v>
      </c>
      <c r="L55" s="42">
        <f t="shared" ref="L55:L97" si="16">I55*$N$51</f>
        <v>0.89038339100346009</v>
      </c>
      <c r="M55" s="43">
        <f t="shared" ref="M55:M97" si="17">J55*$N$51</f>
        <v>1.6365333333333332</v>
      </c>
      <c r="N55" s="44">
        <f t="shared" ref="N55:N97" si="18">K55*$N$51</f>
        <v>2.8071359999999994</v>
      </c>
    </row>
    <row r="56" spans="2:14">
      <c r="D56" s="5"/>
      <c r="F56" s="45">
        <f t="shared" si="10"/>
        <v>34.380165289256198</v>
      </c>
      <c r="G56" s="46">
        <f t="shared" si="11"/>
        <v>65.771626297577853</v>
      </c>
      <c r="H56" s="47">
        <f t="shared" si="12"/>
        <v>120.88888888888889</v>
      </c>
      <c r="I56" s="45">
        <f t="shared" si="13"/>
        <v>8.5950413223140494</v>
      </c>
      <c r="J56" s="46">
        <f t="shared" si="14"/>
        <v>16.442906574394463</v>
      </c>
      <c r="K56" s="47">
        <f t="shared" si="15"/>
        <v>30.222222222222221</v>
      </c>
      <c r="L56" s="45">
        <f t="shared" si="16"/>
        <v>0.46542148760330576</v>
      </c>
      <c r="M56" s="46">
        <f t="shared" si="17"/>
        <v>0.89038339100346009</v>
      </c>
      <c r="N56" s="47">
        <f t="shared" si="18"/>
        <v>1.6365333333333332</v>
      </c>
    </row>
    <row r="57" spans="2:14">
      <c r="D57" s="5"/>
      <c r="F57" s="45">
        <f t="shared" si="10"/>
        <v>26.047552447552448</v>
      </c>
      <c r="G57" s="46">
        <f t="shared" si="11"/>
        <v>50.310160427807489</v>
      </c>
      <c r="H57" s="47">
        <f t="shared" si="12"/>
        <v>94.117647058823536</v>
      </c>
      <c r="I57" s="45">
        <f t="shared" si="13"/>
        <v>6.511888111888112</v>
      </c>
      <c r="J57" s="46">
        <f t="shared" si="14"/>
        <v>12.577540106951872</v>
      </c>
      <c r="K57" s="47">
        <f t="shared" si="15"/>
        <v>23.529411764705884</v>
      </c>
      <c r="L57" s="45">
        <f t="shared" si="16"/>
        <v>0.35261874125874126</v>
      </c>
      <c r="M57" s="46">
        <f t="shared" si="17"/>
        <v>0.68107379679144386</v>
      </c>
      <c r="N57" s="47">
        <f t="shared" si="18"/>
        <v>1.2741176470588236</v>
      </c>
    </row>
    <row r="58" spans="2:14">
      <c r="D58" s="5"/>
      <c r="F58" s="45">
        <f t="shared" si="10"/>
        <v>23.270304039983337</v>
      </c>
      <c r="G58" s="46">
        <f t="shared" si="11"/>
        <v>45.1584</v>
      </c>
      <c r="H58" s="47">
        <f t="shared" si="12"/>
        <v>85.207100591715985</v>
      </c>
      <c r="I58" s="45">
        <f t="shared" si="13"/>
        <v>5.8175760099958342</v>
      </c>
      <c r="J58" s="46">
        <f t="shared" si="14"/>
        <v>11.2896</v>
      </c>
      <c r="K58" s="47">
        <f t="shared" si="15"/>
        <v>21.301775147928996</v>
      </c>
      <c r="L58" s="45">
        <f t="shared" si="16"/>
        <v>0.31502174094127439</v>
      </c>
      <c r="M58" s="46">
        <f t="shared" si="17"/>
        <v>0.61133183999999996</v>
      </c>
      <c r="N58" s="47">
        <f t="shared" si="18"/>
        <v>1.1534911242603552</v>
      </c>
    </row>
    <row r="59" spans="2:14">
      <c r="D59" s="5"/>
      <c r="F59" s="45">
        <f t="shared" si="10"/>
        <v>17.572059751735743</v>
      </c>
      <c r="G59" s="46">
        <f t="shared" si="11"/>
        <v>34.324897959183673</v>
      </c>
      <c r="H59" s="47">
        <f t="shared" si="12"/>
        <v>65.575384615384621</v>
      </c>
      <c r="I59" s="45">
        <f t="shared" si="13"/>
        <v>4.3930149379339358</v>
      </c>
      <c r="J59" s="46">
        <f t="shared" si="14"/>
        <v>8.5812244897959182</v>
      </c>
      <c r="K59" s="47">
        <f t="shared" si="15"/>
        <v>16.393846153846155</v>
      </c>
      <c r="L59" s="45">
        <f t="shared" si="16"/>
        <v>0.23788175888912261</v>
      </c>
      <c r="M59" s="46">
        <f t="shared" si="17"/>
        <v>0.46467330612244895</v>
      </c>
      <c r="N59" s="47">
        <f t="shared" si="18"/>
        <v>0.88772676923076921</v>
      </c>
    </row>
    <row r="60" spans="2:14">
      <c r="D60" s="5"/>
      <c r="F60" s="45">
        <f t="shared" si="10"/>
        <v>17.572059751735743</v>
      </c>
      <c r="G60" s="46">
        <f t="shared" si="11"/>
        <v>34.324897959183673</v>
      </c>
      <c r="H60" s="47">
        <f t="shared" si="12"/>
        <v>65.575384615384621</v>
      </c>
      <c r="I60" s="45">
        <f t="shared" si="13"/>
        <v>8.7860298758678717</v>
      </c>
      <c r="J60" s="46">
        <f t="shared" si="14"/>
        <v>17.162448979591836</v>
      </c>
      <c r="K60" s="47">
        <f t="shared" si="15"/>
        <v>32.787692307692311</v>
      </c>
      <c r="L60" s="45">
        <f t="shared" si="16"/>
        <v>0.47576351777824522</v>
      </c>
      <c r="M60" s="46">
        <f t="shared" si="17"/>
        <v>0.9293466122448979</v>
      </c>
      <c r="N60" s="47">
        <f t="shared" si="18"/>
        <v>1.7754535384615384</v>
      </c>
    </row>
    <row r="61" spans="2:14">
      <c r="D61" s="5"/>
      <c r="F61" s="45">
        <f t="shared" si="10"/>
        <v>17.586745562130176</v>
      </c>
      <c r="G61" s="46">
        <f t="shared" si="11"/>
        <v>34.380165289256198</v>
      </c>
      <c r="H61" s="47">
        <f t="shared" si="12"/>
        <v>65.771626297577853</v>
      </c>
      <c r="I61" s="45">
        <f t="shared" si="13"/>
        <v>4.396686390532544</v>
      </c>
      <c r="J61" s="46">
        <f t="shared" si="14"/>
        <v>8.5950413223140494</v>
      </c>
      <c r="K61" s="47">
        <f t="shared" si="15"/>
        <v>16.442906574394463</v>
      </c>
      <c r="L61" s="45">
        <f t="shared" si="16"/>
        <v>0.23808056804733724</v>
      </c>
      <c r="M61" s="46">
        <f t="shared" si="17"/>
        <v>0.46542148760330576</v>
      </c>
      <c r="N61" s="47">
        <f t="shared" si="18"/>
        <v>0.89038339100346009</v>
      </c>
    </row>
    <row r="62" spans="2:14">
      <c r="D62" s="5"/>
      <c r="F62" s="45">
        <f t="shared" si="10"/>
        <v>17.586745562130176</v>
      </c>
      <c r="G62" s="46">
        <f t="shared" si="11"/>
        <v>34.380165289256198</v>
      </c>
      <c r="H62" s="47">
        <f t="shared" si="12"/>
        <v>65.771626297577853</v>
      </c>
      <c r="I62" s="45">
        <f t="shared" si="13"/>
        <v>8.7933727810650879</v>
      </c>
      <c r="J62" s="46">
        <f t="shared" si="14"/>
        <v>17.190082644628099</v>
      </c>
      <c r="K62" s="47">
        <f t="shared" si="15"/>
        <v>32.885813148788927</v>
      </c>
      <c r="L62" s="45">
        <f t="shared" si="16"/>
        <v>0.47616113609467448</v>
      </c>
      <c r="M62" s="46">
        <f t="shared" si="17"/>
        <v>0.93084297520661152</v>
      </c>
      <c r="N62" s="47">
        <f t="shared" si="18"/>
        <v>1.7807667820069202</v>
      </c>
    </row>
    <row r="63" spans="2:14">
      <c r="D63" s="5"/>
      <c r="F63" s="45">
        <f t="shared" si="10"/>
        <v>13.257960644007154</v>
      </c>
      <c r="G63" s="46">
        <f t="shared" si="11"/>
        <v>26.047552447552448</v>
      </c>
      <c r="H63" s="47">
        <f t="shared" si="12"/>
        <v>50.310160427807489</v>
      </c>
      <c r="I63" s="45">
        <f t="shared" si="13"/>
        <v>3.3144901610017885</v>
      </c>
      <c r="J63" s="46">
        <f t="shared" si="14"/>
        <v>6.511888111888112</v>
      </c>
      <c r="K63" s="47">
        <f t="shared" si="15"/>
        <v>12.577540106951872</v>
      </c>
      <c r="L63" s="45">
        <f t="shared" si="16"/>
        <v>0.17947964221824683</v>
      </c>
      <c r="M63" s="46">
        <f t="shared" si="17"/>
        <v>0.35261874125874126</v>
      </c>
      <c r="N63" s="47">
        <f t="shared" si="18"/>
        <v>0.68107379679144386</v>
      </c>
    </row>
    <row r="64" spans="2:14">
      <c r="D64" s="5"/>
      <c r="F64" s="45">
        <f t="shared" si="10"/>
        <v>13.257960644007154</v>
      </c>
      <c r="G64" s="46">
        <f t="shared" si="11"/>
        <v>26.047552447552448</v>
      </c>
      <c r="H64" s="47">
        <f t="shared" si="12"/>
        <v>50.310160427807489</v>
      </c>
      <c r="I64" s="45">
        <f t="shared" si="13"/>
        <v>4.1431127012522353</v>
      </c>
      <c r="J64" s="46">
        <f t="shared" si="14"/>
        <v>8.13986013986014</v>
      </c>
      <c r="K64" s="47">
        <f t="shared" si="15"/>
        <v>15.72192513368984</v>
      </c>
      <c r="L64" s="45">
        <f t="shared" si="16"/>
        <v>0.22434955277280852</v>
      </c>
      <c r="M64" s="46">
        <f t="shared" si="17"/>
        <v>0.44077342657342655</v>
      </c>
      <c r="N64" s="47">
        <f t="shared" si="18"/>
        <v>0.85134224598930475</v>
      </c>
    </row>
    <row r="65" spans="4:14">
      <c r="D65" s="5"/>
      <c r="F65" s="45">
        <f t="shared" si="10"/>
        <v>13.257960644007154</v>
      </c>
      <c r="G65" s="46">
        <f t="shared" si="11"/>
        <v>26.047552447552448</v>
      </c>
      <c r="H65" s="47">
        <f t="shared" si="12"/>
        <v>50.310160427807489</v>
      </c>
      <c r="I65" s="45">
        <f t="shared" si="13"/>
        <v>6.628980322003577</v>
      </c>
      <c r="J65" s="46">
        <f t="shared" si="14"/>
        <v>13.023776223776224</v>
      </c>
      <c r="K65" s="47">
        <f t="shared" si="15"/>
        <v>25.155080213903744</v>
      </c>
      <c r="L65" s="45">
        <f t="shared" si="16"/>
        <v>0.35895928443649366</v>
      </c>
      <c r="M65" s="46">
        <f t="shared" si="17"/>
        <v>0.70523748251748253</v>
      </c>
      <c r="N65" s="47">
        <f t="shared" si="18"/>
        <v>1.3621475935828877</v>
      </c>
    </row>
    <row r="66" spans="4:14">
      <c r="D66" s="5"/>
      <c r="F66" s="45">
        <f t="shared" si="10"/>
        <v>13.257960644007154</v>
      </c>
      <c r="G66" s="46">
        <f t="shared" si="11"/>
        <v>26.047552447552448</v>
      </c>
      <c r="H66" s="47">
        <f t="shared" si="12"/>
        <v>50.310160427807489</v>
      </c>
      <c r="I66" s="45">
        <f t="shared" si="13"/>
        <v>13.257960644007154</v>
      </c>
      <c r="J66" s="46">
        <f t="shared" si="14"/>
        <v>26.047552447552448</v>
      </c>
      <c r="K66" s="47">
        <f t="shared" si="15"/>
        <v>50.310160427807489</v>
      </c>
      <c r="L66" s="45">
        <f t="shared" si="16"/>
        <v>0.71791856887298733</v>
      </c>
      <c r="M66" s="46">
        <f t="shared" si="17"/>
        <v>1.4104749650349651</v>
      </c>
      <c r="N66" s="47">
        <f t="shared" si="18"/>
        <v>2.7242951871657755</v>
      </c>
    </row>
    <row r="67" spans="4:14">
      <c r="D67" s="5"/>
      <c r="F67" s="45">
        <f t="shared" si="10"/>
        <v>13.257960644007154</v>
      </c>
      <c r="G67" s="46">
        <f t="shared" si="11"/>
        <v>26.047552447552448</v>
      </c>
      <c r="H67" s="47">
        <f t="shared" si="12"/>
        <v>50.310160427807489</v>
      </c>
      <c r="I67" s="45">
        <f t="shared" si="13"/>
        <v>15.743828264758495</v>
      </c>
      <c r="J67" s="46">
        <f t="shared" si="14"/>
        <v>30.931468531468532</v>
      </c>
      <c r="K67" s="47">
        <f t="shared" si="15"/>
        <v>59.743315508021396</v>
      </c>
      <c r="L67" s="45">
        <f t="shared" si="16"/>
        <v>0.85252830053667239</v>
      </c>
      <c r="M67" s="46">
        <f t="shared" si="17"/>
        <v>1.6749390209790209</v>
      </c>
      <c r="N67" s="47">
        <f t="shared" si="18"/>
        <v>3.2351005347593582</v>
      </c>
    </row>
    <row r="68" spans="4:14">
      <c r="D68" s="5"/>
      <c r="F68" s="45">
        <f t="shared" si="10"/>
        <v>13.257960644007154</v>
      </c>
      <c r="G68" s="46">
        <f t="shared" si="11"/>
        <v>26.047552447552448</v>
      </c>
      <c r="H68" s="47">
        <f t="shared" si="12"/>
        <v>50.310160427807489</v>
      </c>
      <c r="I68" s="45">
        <f t="shared" si="13"/>
        <v>18.229695885509837</v>
      </c>
      <c r="J68" s="46">
        <f t="shared" si="14"/>
        <v>35.815384615384616</v>
      </c>
      <c r="K68" s="47">
        <f t="shared" si="15"/>
        <v>69.176470588235304</v>
      </c>
      <c r="L68" s="45">
        <f t="shared" si="16"/>
        <v>0.98713803220035767</v>
      </c>
      <c r="M68" s="46">
        <f t="shared" si="17"/>
        <v>1.9394030769230768</v>
      </c>
      <c r="N68" s="47">
        <f t="shared" si="18"/>
        <v>3.7459058823529414</v>
      </c>
    </row>
    <row r="69" spans="4:14">
      <c r="D69" s="5"/>
      <c r="F69" s="45">
        <f t="shared" si="10"/>
        <v>13.257960644007154</v>
      </c>
      <c r="G69" s="46">
        <f t="shared" si="11"/>
        <v>26.047552447552448</v>
      </c>
      <c r="H69" s="47">
        <f t="shared" si="12"/>
        <v>50.310160427807489</v>
      </c>
      <c r="I69" s="45">
        <f t="shared" si="13"/>
        <v>19.88694096601073</v>
      </c>
      <c r="J69" s="46">
        <f t="shared" si="14"/>
        <v>39.071328671328672</v>
      </c>
      <c r="K69" s="47">
        <f t="shared" si="15"/>
        <v>75.465240641711233</v>
      </c>
      <c r="L69" s="45">
        <f t="shared" si="16"/>
        <v>1.0768778533094809</v>
      </c>
      <c r="M69" s="46">
        <f t="shared" si="17"/>
        <v>2.1157124475524474</v>
      </c>
      <c r="N69" s="47">
        <f t="shared" si="18"/>
        <v>4.086442780748663</v>
      </c>
    </row>
    <row r="70" spans="4:14">
      <c r="D70" s="5"/>
      <c r="F70" s="45">
        <f t="shared" si="10"/>
        <v>13.257960644007154</v>
      </c>
      <c r="G70" s="46">
        <f t="shared" si="11"/>
        <v>26.047552447552448</v>
      </c>
      <c r="H70" s="47">
        <f t="shared" si="12"/>
        <v>50.310160427807489</v>
      </c>
      <c r="I70" s="45">
        <f t="shared" si="13"/>
        <v>29.830411449016097</v>
      </c>
      <c r="J70" s="46">
        <f t="shared" si="14"/>
        <v>58.606993006993008</v>
      </c>
      <c r="K70" s="47">
        <f t="shared" si="15"/>
        <v>113.19786096256685</v>
      </c>
      <c r="L70" s="45">
        <f t="shared" si="16"/>
        <v>1.6153167799642216</v>
      </c>
      <c r="M70" s="46">
        <f t="shared" si="17"/>
        <v>3.1735686713286713</v>
      </c>
      <c r="N70" s="47">
        <f t="shared" si="18"/>
        <v>6.1296641711229949</v>
      </c>
    </row>
    <row r="71" spans="4:14">
      <c r="D71" s="5"/>
      <c r="F71" s="45">
        <f t="shared" si="10"/>
        <v>14.13443072702332</v>
      </c>
      <c r="G71" s="46">
        <f t="shared" si="11"/>
        <v>27.754907792980369</v>
      </c>
      <c r="H71" s="47">
        <f t="shared" si="12"/>
        <v>53.551020408163261</v>
      </c>
      <c r="I71" s="45">
        <f t="shared" si="13"/>
        <v>3.53360768175583</v>
      </c>
      <c r="J71" s="46">
        <f t="shared" si="14"/>
        <v>6.9387269482450922</v>
      </c>
      <c r="K71" s="47">
        <f t="shared" si="15"/>
        <v>13.387755102040815</v>
      </c>
      <c r="L71" s="45">
        <f t="shared" si="16"/>
        <v>0.19134485596707818</v>
      </c>
      <c r="M71" s="46">
        <f t="shared" si="17"/>
        <v>0.37573206424747174</v>
      </c>
      <c r="N71" s="47">
        <f t="shared" si="18"/>
        <v>0.72494693877551009</v>
      </c>
    </row>
    <row r="72" spans="4:14">
      <c r="D72" s="5"/>
      <c r="F72" s="45">
        <f t="shared" si="10"/>
        <v>11.815070677011372</v>
      </c>
      <c r="G72" s="46">
        <f t="shared" si="11"/>
        <v>23.270304039983337</v>
      </c>
      <c r="H72" s="47">
        <f t="shared" si="12"/>
        <v>45.1584</v>
      </c>
      <c r="I72" s="45">
        <f t="shared" si="13"/>
        <v>2.953767669252843</v>
      </c>
      <c r="J72" s="46">
        <f t="shared" si="14"/>
        <v>5.8175760099958342</v>
      </c>
      <c r="K72" s="47">
        <f t="shared" si="15"/>
        <v>11.2896</v>
      </c>
      <c r="L72" s="45">
        <f t="shared" si="16"/>
        <v>0.15994651929004144</v>
      </c>
      <c r="M72" s="46">
        <f t="shared" si="17"/>
        <v>0.31502174094127439</v>
      </c>
      <c r="N72" s="47">
        <f t="shared" si="18"/>
        <v>0.61133183999999996</v>
      </c>
    </row>
    <row r="73" spans="4:14">
      <c r="D73" s="5"/>
      <c r="F73" s="45">
        <f t="shared" si="10"/>
        <v>11.815070677011372</v>
      </c>
      <c r="G73" s="46">
        <f t="shared" si="11"/>
        <v>23.270304039983337</v>
      </c>
      <c r="H73" s="47">
        <f t="shared" si="12"/>
        <v>45.1584</v>
      </c>
      <c r="I73" s="45">
        <f t="shared" si="13"/>
        <v>4.4306515038792647</v>
      </c>
      <c r="J73" s="46">
        <f t="shared" si="14"/>
        <v>8.7263640149937522</v>
      </c>
      <c r="K73" s="47">
        <f t="shared" si="15"/>
        <v>16.9344</v>
      </c>
      <c r="L73" s="45">
        <f t="shared" si="16"/>
        <v>0.23991977893506217</v>
      </c>
      <c r="M73" s="46">
        <f t="shared" si="17"/>
        <v>0.47253261141191166</v>
      </c>
      <c r="N73" s="47">
        <f t="shared" si="18"/>
        <v>0.91699776</v>
      </c>
    </row>
    <row r="74" spans="4:14">
      <c r="D74" s="5"/>
      <c r="F74" s="45">
        <f t="shared" si="10"/>
        <v>11.815070677011372</v>
      </c>
      <c r="G74" s="46">
        <f t="shared" si="11"/>
        <v>23.270304039983337</v>
      </c>
      <c r="H74" s="47">
        <f t="shared" si="12"/>
        <v>45.1584</v>
      </c>
      <c r="I74" s="45">
        <f t="shared" si="13"/>
        <v>5.9075353385056859</v>
      </c>
      <c r="J74" s="46">
        <f t="shared" si="14"/>
        <v>11.635152019991668</v>
      </c>
      <c r="K74" s="47">
        <f t="shared" si="15"/>
        <v>22.5792</v>
      </c>
      <c r="L74" s="45">
        <f t="shared" si="16"/>
        <v>0.31989303858008289</v>
      </c>
      <c r="M74" s="46">
        <f t="shared" si="17"/>
        <v>0.63004348188254877</v>
      </c>
      <c r="N74" s="47">
        <f t="shared" si="18"/>
        <v>1.2226636799999999</v>
      </c>
    </row>
    <row r="75" spans="4:14">
      <c r="D75" s="5"/>
      <c r="F75" s="45">
        <f t="shared" si="10"/>
        <v>11.815070677011372</v>
      </c>
      <c r="G75" s="46">
        <f t="shared" si="11"/>
        <v>23.270304039983337</v>
      </c>
      <c r="H75" s="47">
        <f t="shared" si="12"/>
        <v>45.1584</v>
      </c>
      <c r="I75" s="45">
        <f t="shared" si="13"/>
        <v>8.8613030077585293</v>
      </c>
      <c r="J75" s="46">
        <f t="shared" si="14"/>
        <v>17.452728029987504</v>
      </c>
      <c r="K75" s="47">
        <f t="shared" si="15"/>
        <v>33.8688</v>
      </c>
      <c r="L75" s="45">
        <f t="shared" si="16"/>
        <v>0.47983955787012433</v>
      </c>
      <c r="M75" s="46">
        <f t="shared" si="17"/>
        <v>0.94506522282382333</v>
      </c>
      <c r="N75" s="47">
        <f t="shared" si="18"/>
        <v>1.83399552</v>
      </c>
    </row>
    <row r="76" spans="4:14">
      <c r="D76" s="5"/>
      <c r="F76" s="45">
        <f t="shared" si="10"/>
        <v>9.8696054034838259</v>
      </c>
      <c r="G76" s="46">
        <f t="shared" si="11"/>
        <v>19.484484204640761</v>
      </c>
      <c r="H76" s="47">
        <f t="shared" si="12"/>
        <v>37.984864864864868</v>
      </c>
      <c r="I76" s="45">
        <f t="shared" si="13"/>
        <v>2.4674013508709565</v>
      </c>
      <c r="J76" s="46">
        <f t="shared" si="14"/>
        <v>4.8711210511601903</v>
      </c>
      <c r="K76" s="47">
        <f t="shared" si="15"/>
        <v>9.4962162162162169</v>
      </c>
      <c r="L76" s="45">
        <f t="shared" si="16"/>
        <v>0.13360978314966229</v>
      </c>
      <c r="M76" s="46">
        <f t="shared" si="17"/>
        <v>0.2637712049203243</v>
      </c>
      <c r="N76" s="47">
        <f t="shared" si="18"/>
        <v>0.51422010810810814</v>
      </c>
    </row>
    <row r="77" spans="4:14">
      <c r="D77" s="5"/>
      <c r="F77" s="45">
        <f t="shared" si="10"/>
        <v>8.8956192536506222</v>
      </c>
      <c r="G77" s="46">
        <f t="shared" si="11"/>
        <v>17.586745562130176</v>
      </c>
      <c r="H77" s="47">
        <f t="shared" si="12"/>
        <v>34.380165289256198</v>
      </c>
      <c r="I77" s="45">
        <f t="shared" si="13"/>
        <v>2.7798810167658194</v>
      </c>
      <c r="J77" s="46">
        <f t="shared" si="14"/>
        <v>5.4958579881656799</v>
      </c>
      <c r="K77" s="47">
        <f t="shared" si="15"/>
        <v>10.743801652892561</v>
      </c>
      <c r="L77" s="45">
        <f t="shared" si="16"/>
        <v>0.15053055705786911</v>
      </c>
      <c r="M77" s="46">
        <f t="shared" si="17"/>
        <v>0.29760071005917155</v>
      </c>
      <c r="N77" s="47">
        <f t="shared" si="18"/>
        <v>0.58177685950413216</v>
      </c>
    </row>
    <row r="78" spans="4:14">
      <c r="D78" s="5"/>
      <c r="F78" s="45">
        <f t="shared" si="10"/>
        <v>8.8956192536506222</v>
      </c>
      <c r="G78" s="46">
        <f t="shared" si="11"/>
        <v>17.586745562130176</v>
      </c>
      <c r="H78" s="47">
        <f t="shared" si="12"/>
        <v>34.380165289256198</v>
      </c>
      <c r="I78" s="45">
        <f t="shared" si="13"/>
        <v>3.3358572201189833</v>
      </c>
      <c r="J78" s="46">
        <f t="shared" si="14"/>
        <v>6.5950295857988159</v>
      </c>
      <c r="K78" s="47">
        <f t="shared" si="15"/>
        <v>12.892561983471074</v>
      </c>
      <c r="L78" s="45">
        <f t="shared" si="16"/>
        <v>0.18063666846944293</v>
      </c>
      <c r="M78" s="46">
        <f t="shared" si="17"/>
        <v>0.35712085207100586</v>
      </c>
      <c r="N78" s="47">
        <f t="shared" si="18"/>
        <v>0.69813223140495861</v>
      </c>
    </row>
    <row r="79" spans="4:14">
      <c r="D79" s="5"/>
      <c r="F79" s="45">
        <f t="shared" si="10"/>
        <v>8.8956192536506222</v>
      </c>
      <c r="G79" s="46">
        <f t="shared" si="11"/>
        <v>17.586745562130176</v>
      </c>
      <c r="H79" s="47">
        <f t="shared" si="12"/>
        <v>34.380165289256198</v>
      </c>
      <c r="I79" s="45">
        <f t="shared" si="13"/>
        <v>4.4478096268253111</v>
      </c>
      <c r="J79" s="46">
        <f t="shared" si="14"/>
        <v>8.7933727810650879</v>
      </c>
      <c r="K79" s="47">
        <f t="shared" si="15"/>
        <v>17.190082644628099</v>
      </c>
      <c r="L79" s="45">
        <f t="shared" si="16"/>
        <v>0.24084889129259057</v>
      </c>
      <c r="M79" s="46">
        <f t="shared" si="17"/>
        <v>0.47616113609467448</v>
      </c>
      <c r="N79" s="47">
        <f t="shared" si="18"/>
        <v>0.93084297520661152</v>
      </c>
    </row>
    <row r="80" spans="4:14">
      <c r="D80" s="5"/>
      <c r="F80" s="45">
        <f t="shared" si="10"/>
        <v>8.8956192536506222</v>
      </c>
      <c r="G80" s="46">
        <f t="shared" si="11"/>
        <v>17.586745562130176</v>
      </c>
      <c r="H80" s="47">
        <f t="shared" si="12"/>
        <v>34.380165289256198</v>
      </c>
      <c r="I80" s="45">
        <f t="shared" si="13"/>
        <v>8.8956192536506222</v>
      </c>
      <c r="J80" s="46">
        <f t="shared" si="14"/>
        <v>17.586745562130176</v>
      </c>
      <c r="K80" s="47">
        <f t="shared" si="15"/>
        <v>34.380165289256198</v>
      </c>
      <c r="L80" s="45">
        <f t="shared" si="16"/>
        <v>0.48169778258518114</v>
      </c>
      <c r="M80" s="46">
        <f t="shared" si="17"/>
        <v>0.95232227218934895</v>
      </c>
      <c r="N80" s="47">
        <f t="shared" si="18"/>
        <v>1.861685950413223</v>
      </c>
    </row>
    <row r="81" spans="2:14">
      <c r="D81" s="5"/>
      <c r="F81" s="45">
        <f t="shared" si="10"/>
        <v>7.9174316290130795</v>
      </c>
      <c r="G81" s="46">
        <f t="shared" si="11"/>
        <v>15.672734096453368</v>
      </c>
      <c r="H81" s="47">
        <f t="shared" si="12"/>
        <v>30.714390065741419</v>
      </c>
      <c r="I81" s="45">
        <f t="shared" si="13"/>
        <v>5.9380737217598094</v>
      </c>
      <c r="J81" s="46">
        <f t="shared" si="14"/>
        <v>11.754550572340026</v>
      </c>
      <c r="K81" s="47">
        <f t="shared" si="15"/>
        <v>23.035792549306066</v>
      </c>
      <c r="L81" s="45">
        <f t="shared" si="16"/>
        <v>0.32154669203329367</v>
      </c>
      <c r="M81" s="46">
        <f t="shared" si="17"/>
        <v>0.63650891349221239</v>
      </c>
      <c r="N81" s="47">
        <f t="shared" si="18"/>
        <v>1.2473881665449233</v>
      </c>
    </row>
    <row r="82" spans="2:14">
      <c r="D82" s="5"/>
      <c r="F82" s="45">
        <f t="shared" si="10"/>
        <v>7.1330581381891127</v>
      </c>
      <c r="G82" s="46">
        <f t="shared" si="11"/>
        <v>14.13443072702332</v>
      </c>
      <c r="H82" s="47">
        <f t="shared" si="12"/>
        <v>27.754907792980369</v>
      </c>
      <c r="I82" s="45">
        <f t="shared" si="13"/>
        <v>2.2290806681840976</v>
      </c>
      <c r="J82" s="46">
        <f t="shared" si="14"/>
        <v>4.4170096021947876</v>
      </c>
      <c r="K82" s="47">
        <f t="shared" si="15"/>
        <v>8.6734086853063648</v>
      </c>
      <c r="L82" s="45">
        <f t="shared" si="16"/>
        <v>0.12070471818216888</v>
      </c>
      <c r="M82" s="46">
        <f t="shared" si="17"/>
        <v>0.23918106995884772</v>
      </c>
      <c r="N82" s="47">
        <f t="shared" si="18"/>
        <v>0.46966508030933962</v>
      </c>
    </row>
    <row r="83" spans="2:14">
      <c r="D83" s="5"/>
      <c r="F83" s="45">
        <f t="shared" si="10"/>
        <v>7.1330581381891127</v>
      </c>
      <c r="G83" s="46">
        <f t="shared" si="11"/>
        <v>14.13443072702332</v>
      </c>
      <c r="H83" s="47">
        <f t="shared" si="12"/>
        <v>27.754907792980369</v>
      </c>
      <c r="I83" s="45">
        <f t="shared" si="13"/>
        <v>2.6748968018209172</v>
      </c>
      <c r="J83" s="46">
        <f t="shared" si="14"/>
        <v>5.3004115226337447</v>
      </c>
      <c r="K83" s="47">
        <f t="shared" si="15"/>
        <v>10.408090422367639</v>
      </c>
      <c r="L83" s="45">
        <f t="shared" si="16"/>
        <v>0.14484566181860264</v>
      </c>
      <c r="M83" s="46">
        <f t="shared" si="17"/>
        <v>0.28701728395061726</v>
      </c>
      <c r="N83" s="47">
        <f t="shared" si="18"/>
        <v>0.56359809637120761</v>
      </c>
    </row>
    <row r="84" spans="2:14">
      <c r="D84" s="5"/>
      <c r="F84" s="45">
        <f t="shared" si="10"/>
        <v>5.9534484147225433</v>
      </c>
      <c r="G84" s="46">
        <f t="shared" si="11"/>
        <v>11.815070677011372</v>
      </c>
      <c r="H84" s="47">
        <f t="shared" si="12"/>
        <v>23.270304039983337</v>
      </c>
      <c r="I84" s="45">
        <f t="shared" si="13"/>
        <v>1.8604526296007948</v>
      </c>
      <c r="J84" s="46">
        <f t="shared" si="14"/>
        <v>3.6922095865660536</v>
      </c>
      <c r="K84" s="47">
        <f t="shared" si="15"/>
        <v>7.2719700124947924</v>
      </c>
      <c r="L84" s="45">
        <f t="shared" si="16"/>
        <v>0.10074350989288304</v>
      </c>
      <c r="M84" s="46">
        <f t="shared" si="17"/>
        <v>0.19993314911255178</v>
      </c>
      <c r="N84" s="47">
        <f t="shared" si="18"/>
        <v>0.39377717617659297</v>
      </c>
    </row>
    <row r="85" spans="2:14">
      <c r="B85" s="41"/>
      <c r="F85" s="45">
        <f t="shared" si="10"/>
        <v>5.9534484147225433</v>
      </c>
      <c r="G85" s="46">
        <f t="shared" si="11"/>
        <v>11.815070677011372</v>
      </c>
      <c r="H85" s="47">
        <f t="shared" si="12"/>
        <v>23.270304039983337</v>
      </c>
      <c r="I85" s="45">
        <f t="shared" si="13"/>
        <v>2.2325431555209536</v>
      </c>
      <c r="J85" s="46">
        <f t="shared" si="14"/>
        <v>4.4306515038792647</v>
      </c>
      <c r="K85" s="47">
        <f t="shared" si="15"/>
        <v>8.7263640149937522</v>
      </c>
      <c r="L85" s="45">
        <f t="shared" si="16"/>
        <v>0.12089221187145963</v>
      </c>
      <c r="M85" s="46">
        <f t="shared" si="17"/>
        <v>0.23991977893506217</v>
      </c>
      <c r="N85" s="47">
        <f t="shared" si="18"/>
        <v>0.47253261141191166</v>
      </c>
    </row>
    <row r="86" spans="2:14">
      <c r="B86" s="41"/>
      <c r="F86" s="45">
        <f t="shared" si="10"/>
        <v>5.9534484147225433</v>
      </c>
      <c r="G86" s="46">
        <f t="shared" si="11"/>
        <v>11.815070677011372</v>
      </c>
      <c r="H86" s="47">
        <f t="shared" si="12"/>
        <v>23.270304039983337</v>
      </c>
      <c r="I86" s="45">
        <f t="shared" si="13"/>
        <v>2.9767242073612716</v>
      </c>
      <c r="J86" s="46">
        <f t="shared" si="14"/>
        <v>5.9075353385056859</v>
      </c>
      <c r="K86" s="47">
        <f t="shared" si="15"/>
        <v>11.635152019991668</v>
      </c>
      <c r="L86" s="45">
        <f t="shared" si="16"/>
        <v>0.16118961582861285</v>
      </c>
      <c r="M86" s="46">
        <f t="shared" si="17"/>
        <v>0.31989303858008289</v>
      </c>
      <c r="N86" s="47">
        <f t="shared" si="18"/>
        <v>0.63004348188254877</v>
      </c>
    </row>
    <row r="87" spans="2:14">
      <c r="B87" s="41"/>
      <c r="F87" s="45">
        <f t="shared" si="10"/>
        <v>4.4728080209945498</v>
      </c>
      <c r="G87" s="46">
        <f t="shared" si="11"/>
        <v>8.8918327012445921</v>
      </c>
      <c r="H87" s="47">
        <f t="shared" si="12"/>
        <v>17.572059751735743</v>
      </c>
      <c r="I87" s="45">
        <f t="shared" si="13"/>
        <v>1.6773030078729563</v>
      </c>
      <c r="J87" s="46">
        <f t="shared" si="14"/>
        <v>3.334437262966722</v>
      </c>
      <c r="K87" s="47">
        <f t="shared" si="15"/>
        <v>6.5895224069009037</v>
      </c>
      <c r="L87" s="45">
        <f t="shared" si="16"/>
        <v>9.082595787632057E-2</v>
      </c>
      <c r="M87" s="46">
        <f t="shared" si="17"/>
        <v>0.18055977778964799</v>
      </c>
      <c r="N87" s="47">
        <f t="shared" si="18"/>
        <v>0.35682263833368394</v>
      </c>
    </row>
    <row r="88" spans="2:14">
      <c r="B88" s="41"/>
      <c r="F88" s="45">
        <f t="shared" si="10"/>
        <v>5.1086222222222224</v>
      </c>
      <c r="G88" s="46">
        <f t="shared" si="11"/>
        <v>10.149581016524396</v>
      </c>
      <c r="H88" s="47">
        <f t="shared" si="12"/>
        <v>20.033240997229917</v>
      </c>
      <c r="I88" s="45">
        <f t="shared" si="13"/>
        <v>1.9157333333333333</v>
      </c>
      <c r="J88" s="46">
        <f t="shared" si="14"/>
        <v>3.8060928811966486</v>
      </c>
      <c r="K88" s="47">
        <f t="shared" si="15"/>
        <v>7.5124653739612191</v>
      </c>
      <c r="L88" s="45">
        <f t="shared" si="16"/>
        <v>0.10373695999999999</v>
      </c>
      <c r="M88" s="46">
        <f t="shared" si="17"/>
        <v>0.20609992951679851</v>
      </c>
      <c r="N88" s="47">
        <f t="shared" si="18"/>
        <v>0.40679999999999999</v>
      </c>
    </row>
    <row r="89" spans="2:14">
      <c r="B89" s="41"/>
      <c r="F89" s="45">
        <f t="shared" si="10"/>
        <v>4.473769474178261</v>
      </c>
      <c r="G89" s="46">
        <f t="shared" si="11"/>
        <v>8.8956192536506222</v>
      </c>
      <c r="H89" s="47">
        <f t="shared" si="12"/>
        <v>17.586745562130176</v>
      </c>
      <c r="I89" s="45">
        <f t="shared" si="13"/>
        <v>1.6776635528168478</v>
      </c>
      <c r="J89" s="46">
        <f t="shared" si="14"/>
        <v>3.3358572201189833</v>
      </c>
      <c r="K89" s="47">
        <f t="shared" si="15"/>
        <v>6.5950295857988159</v>
      </c>
      <c r="L89" s="45">
        <f t="shared" si="16"/>
        <v>9.0845481385032303E-2</v>
      </c>
      <c r="M89" s="46">
        <f t="shared" si="17"/>
        <v>0.18063666846944293</v>
      </c>
      <c r="N89" s="47">
        <f t="shared" si="18"/>
        <v>0.35712085207100586</v>
      </c>
    </row>
    <row r="90" spans="2:14">
      <c r="B90" s="41"/>
      <c r="F90" s="45">
        <f t="shared" si="10"/>
        <v>4.473769474178261</v>
      </c>
      <c r="G90" s="46">
        <f t="shared" si="11"/>
        <v>8.8956192536506222</v>
      </c>
      <c r="H90" s="47">
        <f t="shared" si="12"/>
        <v>17.586745562130176</v>
      </c>
      <c r="I90" s="45">
        <f t="shared" si="13"/>
        <v>2.2368847370891305</v>
      </c>
      <c r="J90" s="46">
        <f t="shared" si="14"/>
        <v>4.4478096268253111</v>
      </c>
      <c r="K90" s="47">
        <f t="shared" si="15"/>
        <v>8.7933727810650879</v>
      </c>
      <c r="L90" s="45">
        <f t="shared" si="16"/>
        <v>0.12112730851337641</v>
      </c>
      <c r="M90" s="46">
        <f t="shared" si="17"/>
        <v>0.24084889129259057</v>
      </c>
      <c r="N90" s="47">
        <f t="shared" si="18"/>
        <v>0.47616113609467448</v>
      </c>
    </row>
    <row r="91" spans="2:14">
      <c r="B91" s="41"/>
      <c r="F91" s="45">
        <f t="shared" si="10"/>
        <v>3.3596832548296813</v>
      </c>
      <c r="G91" s="46">
        <f t="shared" si="11"/>
        <v>6.6889874219527643</v>
      </c>
      <c r="H91" s="47">
        <f t="shared" si="12"/>
        <v>13.257960644007154</v>
      </c>
      <c r="I91" s="45">
        <f t="shared" si="13"/>
        <v>1.2598812205611305</v>
      </c>
      <c r="J91" s="46">
        <f t="shared" si="14"/>
        <v>2.5083702832322867</v>
      </c>
      <c r="K91" s="47">
        <f t="shared" si="15"/>
        <v>4.9717352415026825</v>
      </c>
      <c r="L91" s="45">
        <f t="shared" si="16"/>
        <v>6.8222568093385214E-2</v>
      </c>
      <c r="M91" s="46">
        <f t="shared" si="17"/>
        <v>0.13582825083702832</v>
      </c>
      <c r="N91" s="47">
        <f t="shared" si="18"/>
        <v>0.26921946332737023</v>
      </c>
    </row>
    <row r="92" spans="2:14">
      <c r="B92" s="41"/>
      <c r="F92" s="45">
        <f t="shared" si="10"/>
        <v>3.979262700398702</v>
      </c>
      <c r="G92" s="46">
        <f t="shared" si="11"/>
        <v>7.9174316290130795</v>
      </c>
      <c r="H92" s="47">
        <f t="shared" si="12"/>
        <v>15.672734096453368</v>
      </c>
      <c r="I92" s="45">
        <f t="shared" si="13"/>
        <v>1.4922235126495131</v>
      </c>
      <c r="J92" s="46">
        <f t="shared" si="14"/>
        <v>2.9690368608799047</v>
      </c>
      <c r="K92" s="47">
        <f t="shared" si="15"/>
        <v>5.877275286170013</v>
      </c>
      <c r="L92" s="45">
        <f t="shared" si="16"/>
        <v>8.0803903209971134E-2</v>
      </c>
      <c r="M92" s="46">
        <f t="shared" si="17"/>
        <v>0.16077334601664683</v>
      </c>
      <c r="N92" s="47">
        <f t="shared" si="18"/>
        <v>0.3182544567461062</v>
      </c>
    </row>
    <row r="93" spans="2:14">
      <c r="B93" s="41"/>
      <c r="F93" s="45">
        <f t="shared" si="10"/>
        <v>3.484006650788658</v>
      </c>
      <c r="G93" s="46">
        <f t="shared" si="11"/>
        <v>6.9362872967661247</v>
      </c>
      <c r="H93" s="47">
        <f t="shared" si="12"/>
        <v>13.747210845925716</v>
      </c>
      <c r="I93" s="45">
        <f t="shared" si="13"/>
        <v>1.3065024940457468</v>
      </c>
      <c r="J93" s="46">
        <f t="shared" si="14"/>
        <v>2.6011077362872967</v>
      </c>
      <c r="K93" s="47">
        <f t="shared" si="15"/>
        <v>5.1552040672221437</v>
      </c>
      <c r="L93" s="45">
        <f t="shared" si="16"/>
        <v>7.0747110052577181E-2</v>
      </c>
      <c r="M93" s="46">
        <f t="shared" si="17"/>
        <v>0.14084998391995712</v>
      </c>
      <c r="N93" s="47">
        <f t="shared" si="18"/>
        <v>0.27915430024007909</v>
      </c>
    </row>
    <row r="94" spans="2:14">
      <c r="B94" s="41"/>
      <c r="F94" s="45">
        <f t="shared" si="10"/>
        <v>2.9883218080620679</v>
      </c>
      <c r="G94" s="46">
        <f t="shared" si="11"/>
        <v>5.9534484147225433</v>
      </c>
      <c r="H94" s="47">
        <f t="shared" si="12"/>
        <v>11.815070677011372</v>
      </c>
      <c r="I94" s="45">
        <f t="shared" si="13"/>
        <v>1.1206206780232755</v>
      </c>
      <c r="J94" s="46">
        <f t="shared" si="14"/>
        <v>2.2325431555209536</v>
      </c>
      <c r="K94" s="47">
        <f t="shared" si="15"/>
        <v>4.4306515038792647</v>
      </c>
      <c r="L94" s="45">
        <f t="shared" si="16"/>
        <v>6.0681609714960366E-2</v>
      </c>
      <c r="M94" s="46">
        <f t="shared" si="17"/>
        <v>0.12089221187145963</v>
      </c>
      <c r="N94" s="47">
        <f t="shared" si="18"/>
        <v>0.23991977893506217</v>
      </c>
    </row>
    <row r="95" spans="2:14">
      <c r="B95" s="41"/>
      <c r="F95" s="45">
        <f t="shared" si="10"/>
        <v>2.9883218080620679</v>
      </c>
      <c r="G95" s="46">
        <f t="shared" si="11"/>
        <v>5.9534484147225433</v>
      </c>
      <c r="H95" s="47">
        <f t="shared" si="12"/>
        <v>11.815070677011372</v>
      </c>
      <c r="I95" s="45">
        <f t="shared" si="13"/>
        <v>0.93385056501939623</v>
      </c>
      <c r="J95" s="46">
        <f t="shared" si="14"/>
        <v>1.8604526296007948</v>
      </c>
      <c r="K95" s="47">
        <f t="shared" si="15"/>
        <v>3.6922095865660536</v>
      </c>
      <c r="L95" s="45">
        <f t="shared" si="16"/>
        <v>5.0568008095800303E-2</v>
      </c>
      <c r="M95" s="46">
        <f t="shared" si="17"/>
        <v>0.10074350989288304</v>
      </c>
      <c r="N95" s="47">
        <f t="shared" si="18"/>
        <v>0.19993314911255178</v>
      </c>
    </row>
    <row r="96" spans="2:14">
      <c r="F96" s="45">
        <f t="shared" si="10"/>
        <v>2.2431830847955685</v>
      </c>
      <c r="G96" s="46">
        <f t="shared" si="11"/>
        <v>4.4728080209945498</v>
      </c>
      <c r="H96" s="47">
        <f t="shared" si="12"/>
        <v>8.8918327012445921</v>
      </c>
      <c r="I96" s="45">
        <f t="shared" si="13"/>
        <v>0.84119365679833824</v>
      </c>
      <c r="J96" s="46">
        <f t="shared" si="14"/>
        <v>1.6773030078729563</v>
      </c>
      <c r="K96" s="47">
        <f t="shared" si="15"/>
        <v>3.334437262966722</v>
      </c>
      <c r="L96" s="45">
        <f t="shared" si="16"/>
        <v>4.5550636515630016E-2</v>
      </c>
      <c r="M96" s="46">
        <f t="shared" si="17"/>
        <v>9.082595787632057E-2</v>
      </c>
      <c r="N96" s="47">
        <f t="shared" si="18"/>
        <v>0.18055977778964799</v>
      </c>
    </row>
    <row r="97" spans="3:14" ht="13.5" thickBot="1">
      <c r="F97" s="48">
        <f t="shared" si="10"/>
        <v>1.4970753904975134</v>
      </c>
      <c r="G97" s="49">
        <f t="shared" si="11"/>
        <v>2.9883218080620679</v>
      </c>
      <c r="H97" s="50">
        <f t="shared" si="12"/>
        <v>5.9534484147225433</v>
      </c>
      <c r="I97" s="48">
        <f t="shared" si="13"/>
        <v>0.74853769524875668</v>
      </c>
      <c r="J97" s="49">
        <f t="shared" si="14"/>
        <v>1.494160904031034</v>
      </c>
      <c r="K97" s="50">
        <f t="shared" si="15"/>
        <v>2.9767242073612716</v>
      </c>
      <c r="L97" s="48">
        <f t="shared" si="16"/>
        <v>4.0533316197720173E-2</v>
      </c>
      <c r="M97" s="49">
        <f t="shared" si="17"/>
        <v>8.0908812953280479E-2</v>
      </c>
      <c r="N97" s="50">
        <f t="shared" si="18"/>
        <v>0.16118961582861285</v>
      </c>
    </row>
    <row r="100" spans="3:14">
      <c r="I100" s="53" t="s">
        <v>105</v>
      </c>
      <c r="J100" s="53"/>
      <c r="K100" s="54">
        <v>8</v>
      </c>
    </row>
    <row r="101" spans="3:14" ht="13.5" thickBot="1">
      <c r="I101" s="53" t="s">
        <v>107</v>
      </c>
      <c r="J101" s="53"/>
      <c r="K101" s="55">
        <f>1/K100</f>
        <v>0.125</v>
      </c>
    </row>
    <row r="102" spans="3:14">
      <c r="C102" s="1"/>
      <c r="D102" s="2"/>
      <c r="E102" s="3"/>
      <c r="F102" s="1" t="s">
        <v>101</v>
      </c>
      <c r="G102" s="2"/>
      <c r="H102" s="3"/>
      <c r="I102" s="1" t="s">
        <v>108</v>
      </c>
      <c r="J102" s="2"/>
      <c r="K102" s="3"/>
      <c r="L102" s="1" t="s">
        <v>100</v>
      </c>
      <c r="M102" s="2"/>
      <c r="N102" s="3"/>
    </row>
    <row r="103" spans="3:14" ht="14.25">
      <c r="C103" s="4" t="s">
        <v>54</v>
      </c>
      <c r="D103" s="5"/>
      <c r="E103" s="6"/>
      <c r="F103" s="4" t="s">
        <v>112</v>
      </c>
      <c r="G103" s="5"/>
      <c r="H103" s="6"/>
      <c r="I103" s="4" t="s">
        <v>110</v>
      </c>
      <c r="J103" s="5"/>
      <c r="K103" s="6"/>
      <c r="L103" s="4" t="s">
        <v>111</v>
      </c>
      <c r="M103" s="5"/>
      <c r="N103" s="6"/>
    </row>
    <row r="104" spans="3:14" ht="13.5" thickBot="1">
      <c r="C104" s="13" t="s">
        <v>62</v>
      </c>
      <c r="D104" s="14" t="s">
        <v>63</v>
      </c>
      <c r="E104" s="15" t="s">
        <v>64</v>
      </c>
      <c r="F104" s="16">
        <v>6.25E-2</v>
      </c>
      <c r="G104" s="17">
        <v>0.125</v>
      </c>
      <c r="H104" s="18">
        <v>0.25</v>
      </c>
      <c r="I104" s="16">
        <v>6.25E-2</v>
      </c>
      <c r="J104" s="17">
        <v>0.125</v>
      </c>
      <c r="K104" s="18">
        <v>0.25</v>
      </c>
      <c r="L104" s="16">
        <v>6.25E-2</v>
      </c>
      <c r="M104" s="17">
        <v>0.125</v>
      </c>
      <c r="N104" s="18">
        <v>0.25</v>
      </c>
    </row>
    <row r="105" spans="3:14">
      <c r="C105" s="62">
        <v>1</v>
      </c>
      <c r="D105" s="63">
        <v>1</v>
      </c>
      <c r="E105" s="64">
        <v>0.25</v>
      </c>
      <c r="F105" s="65">
        <f>((H51/144)/I105)</f>
        <v>35.939574259057181</v>
      </c>
      <c r="G105" s="66">
        <f t="shared" ref="G105:G147" si="19">M105/J105</f>
        <v>19.553527782304059</v>
      </c>
      <c r="H105" s="67">
        <f t="shared" ref="H105:H147" si="20">N105/K105</f>
        <v>11.399518940300721</v>
      </c>
      <c r="I105" s="42">
        <f t="shared" ref="I105:I147" si="21">L55*$K$101</f>
        <v>0.11129792387543251</v>
      </c>
      <c r="J105" s="43">
        <f t="shared" ref="J105:J147" si="22">M55*$K$101</f>
        <v>0.20456666666666665</v>
      </c>
      <c r="K105" s="44">
        <f t="shared" ref="K105:K147" si="23">N55*$K$101</f>
        <v>0.35089199999999993</v>
      </c>
      <c r="L105" s="42">
        <f t="shared" ref="L105:N124" si="24">$H$51/144</f>
        <v>4</v>
      </c>
      <c r="M105" s="43">
        <f t="shared" si="24"/>
        <v>4</v>
      </c>
      <c r="N105" s="44">
        <f t="shared" si="24"/>
        <v>4</v>
      </c>
    </row>
    <row r="106" spans="3:14">
      <c r="C106" s="56">
        <v>2</v>
      </c>
      <c r="D106" s="57">
        <v>2</v>
      </c>
      <c r="E106" s="58">
        <v>0.25</v>
      </c>
      <c r="F106" s="45">
        <f t="shared" ref="F106:F147" si="25">L106/I106</f>
        <v>68.754883159315298</v>
      </c>
      <c r="G106" s="46">
        <f t="shared" si="19"/>
        <v>35.939574259057181</v>
      </c>
      <c r="H106" s="47">
        <f t="shared" si="20"/>
        <v>19.553527782304059</v>
      </c>
      <c r="I106" s="45">
        <f t="shared" si="21"/>
        <v>5.817768595041322E-2</v>
      </c>
      <c r="J106" s="46">
        <f t="shared" si="22"/>
        <v>0.11129792387543251</v>
      </c>
      <c r="K106" s="47">
        <f t="shared" si="23"/>
        <v>0.20456666666666665</v>
      </c>
      <c r="L106" s="45">
        <f t="shared" si="24"/>
        <v>4</v>
      </c>
      <c r="M106" s="46">
        <f t="shared" si="24"/>
        <v>4</v>
      </c>
      <c r="N106" s="47">
        <f t="shared" si="24"/>
        <v>4</v>
      </c>
    </row>
    <row r="107" spans="3:14">
      <c r="C107" s="62">
        <v>2</v>
      </c>
      <c r="D107" s="63">
        <v>4</v>
      </c>
      <c r="E107" s="64">
        <v>0.25</v>
      </c>
      <c r="F107" s="68">
        <f t="shared" si="25"/>
        <v>90.749572429899132</v>
      </c>
      <c r="G107" s="55">
        <f t="shared" si="19"/>
        <v>46.984629493533333</v>
      </c>
      <c r="H107" s="69">
        <f t="shared" si="20"/>
        <v>25.115420129270543</v>
      </c>
      <c r="I107" s="45">
        <f t="shared" si="21"/>
        <v>4.4077342657342658E-2</v>
      </c>
      <c r="J107" s="46">
        <f t="shared" si="22"/>
        <v>8.5134224598930483E-2</v>
      </c>
      <c r="K107" s="47">
        <f t="shared" si="23"/>
        <v>0.15926470588235295</v>
      </c>
      <c r="L107" s="45">
        <f t="shared" si="24"/>
        <v>4</v>
      </c>
      <c r="M107" s="46">
        <f t="shared" si="24"/>
        <v>4</v>
      </c>
      <c r="N107" s="47">
        <f t="shared" si="24"/>
        <v>4</v>
      </c>
    </row>
    <row r="108" spans="3:14">
      <c r="C108" s="56">
        <v>3</v>
      </c>
      <c r="D108" s="57">
        <v>3</v>
      </c>
      <c r="E108" s="58">
        <v>0.25</v>
      </c>
      <c r="F108" s="70">
        <f t="shared" si="25"/>
        <v>101.58029063132301</v>
      </c>
      <c r="G108" s="71">
        <f t="shared" si="19"/>
        <v>52.344729827911472</v>
      </c>
      <c r="H108" s="72">
        <f t="shared" si="20"/>
        <v>27.741869293115826</v>
      </c>
      <c r="I108" s="45">
        <f t="shared" si="21"/>
        <v>3.9377717617659298E-2</v>
      </c>
      <c r="J108" s="46">
        <f t="shared" si="22"/>
        <v>7.6416479999999995E-2</v>
      </c>
      <c r="K108" s="47">
        <f t="shared" si="23"/>
        <v>0.1441863905325444</v>
      </c>
      <c r="L108" s="45">
        <f t="shared" si="24"/>
        <v>4</v>
      </c>
      <c r="M108" s="46">
        <f t="shared" si="24"/>
        <v>4</v>
      </c>
      <c r="N108" s="47">
        <f t="shared" si="24"/>
        <v>4</v>
      </c>
    </row>
    <row r="109" spans="3:14">
      <c r="C109" s="62">
        <v>3</v>
      </c>
      <c r="D109" s="63">
        <v>6</v>
      </c>
      <c r="E109" s="64">
        <v>0.25</v>
      </c>
      <c r="F109" s="68">
        <f t="shared" si="25"/>
        <v>134.52061288530868</v>
      </c>
      <c r="G109" s="55">
        <f t="shared" si="19"/>
        <v>68.865587022912564</v>
      </c>
      <c r="H109" s="69">
        <f t="shared" si="20"/>
        <v>36.047127459869841</v>
      </c>
      <c r="I109" s="45">
        <f t="shared" si="21"/>
        <v>2.9735219861140326E-2</v>
      </c>
      <c r="J109" s="46">
        <f t="shared" si="22"/>
        <v>5.8084163265306119E-2</v>
      </c>
      <c r="K109" s="47">
        <f t="shared" si="23"/>
        <v>0.11096584615384615</v>
      </c>
      <c r="L109" s="45">
        <f t="shared" si="24"/>
        <v>4</v>
      </c>
      <c r="M109" s="46">
        <f t="shared" si="24"/>
        <v>4</v>
      </c>
      <c r="N109" s="47">
        <f t="shared" si="24"/>
        <v>4</v>
      </c>
    </row>
    <row r="110" spans="3:14">
      <c r="C110" s="56">
        <v>3</v>
      </c>
      <c r="D110" s="57">
        <v>6</v>
      </c>
      <c r="E110" s="58">
        <v>0.5</v>
      </c>
      <c r="F110" s="70">
        <f t="shared" si="25"/>
        <v>67.26030644265434</v>
      </c>
      <c r="G110" s="71">
        <f t="shared" si="19"/>
        <v>34.432793511456282</v>
      </c>
      <c r="H110" s="72">
        <f t="shared" si="20"/>
        <v>18.023563729934921</v>
      </c>
      <c r="I110" s="45">
        <f t="shared" si="21"/>
        <v>5.9470439722280652E-2</v>
      </c>
      <c r="J110" s="46">
        <f t="shared" si="22"/>
        <v>0.11616832653061224</v>
      </c>
      <c r="K110" s="47">
        <f t="shared" si="23"/>
        <v>0.2219316923076923</v>
      </c>
      <c r="L110" s="45">
        <f t="shared" si="24"/>
        <v>4</v>
      </c>
      <c r="M110" s="46">
        <f t="shared" si="24"/>
        <v>4</v>
      </c>
      <c r="N110" s="47">
        <f t="shared" si="24"/>
        <v>4</v>
      </c>
    </row>
    <row r="111" spans="3:14">
      <c r="C111" s="62">
        <v>4</v>
      </c>
      <c r="D111" s="63">
        <v>4</v>
      </c>
      <c r="E111" s="64">
        <v>0.25</v>
      </c>
      <c r="F111" s="68">
        <f t="shared" si="25"/>
        <v>134.40828145889455</v>
      </c>
      <c r="G111" s="55">
        <f t="shared" si="19"/>
        <v>68.754883159315298</v>
      </c>
      <c r="H111" s="69">
        <f t="shared" si="20"/>
        <v>35.939574259057181</v>
      </c>
      <c r="I111" s="45">
        <f t="shared" si="21"/>
        <v>2.9760071005917155E-2</v>
      </c>
      <c r="J111" s="46">
        <f t="shared" si="22"/>
        <v>5.817768595041322E-2</v>
      </c>
      <c r="K111" s="47">
        <f t="shared" si="23"/>
        <v>0.11129792387543251</v>
      </c>
      <c r="L111" s="45">
        <f t="shared" si="24"/>
        <v>4</v>
      </c>
      <c r="M111" s="46">
        <f t="shared" si="24"/>
        <v>4</v>
      </c>
      <c r="N111" s="47">
        <f t="shared" si="24"/>
        <v>4</v>
      </c>
    </row>
    <row r="112" spans="3:14">
      <c r="C112" s="56">
        <v>4</v>
      </c>
      <c r="D112" s="57">
        <v>4</v>
      </c>
      <c r="E112" s="58">
        <v>0.5</v>
      </c>
      <c r="F112" s="70">
        <f t="shared" si="25"/>
        <v>67.204140729447275</v>
      </c>
      <c r="G112" s="71">
        <f t="shared" si="19"/>
        <v>34.377441579657649</v>
      </c>
      <c r="H112" s="72">
        <f t="shared" si="20"/>
        <v>17.969787129528591</v>
      </c>
      <c r="I112" s="45">
        <f t="shared" si="21"/>
        <v>5.9520142011834309E-2</v>
      </c>
      <c r="J112" s="46">
        <f t="shared" si="22"/>
        <v>0.11635537190082644</v>
      </c>
      <c r="K112" s="47">
        <f t="shared" si="23"/>
        <v>0.22259584775086502</v>
      </c>
      <c r="L112" s="45">
        <f t="shared" si="24"/>
        <v>4</v>
      </c>
      <c r="M112" s="46">
        <f t="shared" si="24"/>
        <v>4</v>
      </c>
      <c r="N112" s="47">
        <f t="shared" si="24"/>
        <v>4</v>
      </c>
    </row>
    <row r="113" spans="3:14">
      <c r="C113" s="62">
        <v>4</v>
      </c>
      <c r="D113" s="63">
        <v>8</v>
      </c>
      <c r="E113" s="64">
        <v>0.25</v>
      </c>
      <c r="F113" s="68">
        <f t="shared" si="25"/>
        <v>178.29320141550133</v>
      </c>
      <c r="G113" s="55">
        <f t="shared" si="19"/>
        <v>90.749572429899132</v>
      </c>
      <c r="H113" s="69">
        <f t="shared" si="20"/>
        <v>46.984629493533333</v>
      </c>
      <c r="I113" s="45">
        <f t="shared" si="21"/>
        <v>2.2434955277280854E-2</v>
      </c>
      <c r="J113" s="46">
        <f t="shared" si="22"/>
        <v>4.4077342657342658E-2</v>
      </c>
      <c r="K113" s="47">
        <f t="shared" si="23"/>
        <v>8.5134224598930483E-2</v>
      </c>
      <c r="L113" s="45">
        <f t="shared" si="24"/>
        <v>4</v>
      </c>
      <c r="M113" s="46">
        <f t="shared" si="24"/>
        <v>4</v>
      </c>
      <c r="N113" s="47">
        <f t="shared" si="24"/>
        <v>4</v>
      </c>
    </row>
    <row r="114" spans="3:14">
      <c r="C114" s="56">
        <v>4</v>
      </c>
      <c r="D114" s="57">
        <v>8</v>
      </c>
      <c r="E114" s="58">
        <v>0.3125</v>
      </c>
      <c r="F114" s="70">
        <f t="shared" si="25"/>
        <v>142.63456113240107</v>
      </c>
      <c r="G114" s="71">
        <f t="shared" si="19"/>
        <v>72.599657943919311</v>
      </c>
      <c r="H114" s="72">
        <f t="shared" si="20"/>
        <v>37.587703594826671</v>
      </c>
      <c r="I114" s="45">
        <f t="shared" si="21"/>
        <v>2.8043694096601065E-2</v>
      </c>
      <c r="J114" s="46">
        <f t="shared" si="22"/>
        <v>5.5096678321678319E-2</v>
      </c>
      <c r="K114" s="47">
        <f t="shared" si="23"/>
        <v>0.10641778074866309</v>
      </c>
      <c r="L114" s="45">
        <f t="shared" si="24"/>
        <v>4</v>
      </c>
      <c r="M114" s="46">
        <f t="shared" si="24"/>
        <v>4</v>
      </c>
      <c r="N114" s="47">
        <f t="shared" si="24"/>
        <v>4</v>
      </c>
    </row>
    <row r="115" spans="3:14">
      <c r="C115" s="62">
        <v>4</v>
      </c>
      <c r="D115" s="63">
        <v>8</v>
      </c>
      <c r="E115" s="64">
        <v>0.5</v>
      </c>
      <c r="F115" s="68">
        <f t="shared" si="25"/>
        <v>89.146600707750665</v>
      </c>
      <c r="G115" s="55">
        <f t="shared" si="19"/>
        <v>45.374786214949566</v>
      </c>
      <c r="H115" s="69">
        <f t="shared" si="20"/>
        <v>23.492314746766667</v>
      </c>
      <c r="I115" s="45">
        <f t="shared" si="21"/>
        <v>4.4869910554561708E-2</v>
      </c>
      <c r="J115" s="46">
        <f t="shared" si="22"/>
        <v>8.8154685314685316E-2</v>
      </c>
      <c r="K115" s="47">
        <f t="shared" si="23"/>
        <v>0.17026844919786097</v>
      </c>
      <c r="L115" s="45">
        <f t="shared" si="24"/>
        <v>4</v>
      </c>
      <c r="M115" s="46">
        <f t="shared" si="24"/>
        <v>4</v>
      </c>
      <c r="N115" s="47">
        <f t="shared" si="24"/>
        <v>4</v>
      </c>
    </row>
    <row r="116" spans="3:14">
      <c r="C116" s="56">
        <v>4</v>
      </c>
      <c r="D116" s="57">
        <v>8</v>
      </c>
      <c r="E116" s="58">
        <v>1</v>
      </c>
      <c r="F116" s="70">
        <f t="shared" si="25"/>
        <v>44.573300353875332</v>
      </c>
      <c r="G116" s="71">
        <f t="shared" si="19"/>
        <v>22.687393107474783</v>
      </c>
      <c r="H116" s="72">
        <f t="shared" si="20"/>
        <v>11.746157373383333</v>
      </c>
      <c r="I116" s="45">
        <f t="shared" si="21"/>
        <v>8.9739821109123416E-2</v>
      </c>
      <c r="J116" s="46">
        <f t="shared" si="22"/>
        <v>0.17630937062937063</v>
      </c>
      <c r="K116" s="47">
        <f t="shared" si="23"/>
        <v>0.34053689839572193</v>
      </c>
      <c r="L116" s="45">
        <f t="shared" si="24"/>
        <v>4</v>
      </c>
      <c r="M116" s="46">
        <f t="shared" si="24"/>
        <v>4</v>
      </c>
      <c r="N116" s="47">
        <f t="shared" si="24"/>
        <v>4</v>
      </c>
    </row>
    <row r="117" spans="3:14">
      <c r="C117" s="62">
        <v>4</v>
      </c>
      <c r="D117" s="63">
        <v>8</v>
      </c>
      <c r="E117" s="64">
        <v>1.1875</v>
      </c>
      <c r="F117" s="68">
        <f t="shared" si="25"/>
        <v>37.535410824316074</v>
      </c>
      <c r="G117" s="55">
        <f t="shared" si="19"/>
        <v>19.10517314313666</v>
      </c>
      <c r="H117" s="69">
        <f t="shared" si="20"/>
        <v>9.8915009460070173</v>
      </c>
      <c r="I117" s="45">
        <f t="shared" si="21"/>
        <v>0.10656603756708405</v>
      </c>
      <c r="J117" s="46">
        <f t="shared" si="22"/>
        <v>0.20936737762237762</v>
      </c>
      <c r="K117" s="47">
        <f t="shared" si="23"/>
        <v>0.40438756684491978</v>
      </c>
      <c r="L117" s="45">
        <f t="shared" si="24"/>
        <v>4</v>
      </c>
      <c r="M117" s="46">
        <f t="shared" si="24"/>
        <v>4</v>
      </c>
      <c r="N117" s="47">
        <f t="shared" si="24"/>
        <v>4</v>
      </c>
    </row>
    <row r="118" spans="3:14">
      <c r="C118" s="56">
        <v>4</v>
      </c>
      <c r="D118" s="57">
        <v>8</v>
      </c>
      <c r="E118" s="58">
        <v>1.375</v>
      </c>
      <c r="F118" s="70">
        <f t="shared" si="25"/>
        <v>32.416945711909328</v>
      </c>
      <c r="G118" s="71">
        <f t="shared" si="19"/>
        <v>16.499922259981663</v>
      </c>
      <c r="H118" s="72">
        <f t="shared" si="20"/>
        <v>8.5426599079151515</v>
      </c>
      <c r="I118" s="45">
        <f t="shared" si="21"/>
        <v>0.12339225402504471</v>
      </c>
      <c r="J118" s="46">
        <f t="shared" si="22"/>
        <v>0.2424253846153846</v>
      </c>
      <c r="K118" s="47">
        <f t="shared" si="23"/>
        <v>0.46823823529411768</v>
      </c>
      <c r="L118" s="45">
        <f t="shared" si="24"/>
        <v>4</v>
      </c>
      <c r="M118" s="46">
        <f t="shared" si="24"/>
        <v>4</v>
      </c>
      <c r="N118" s="47">
        <f t="shared" si="24"/>
        <v>4</v>
      </c>
    </row>
    <row r="119" spans="3:14">
      <c r="C119" s="62">
        <v>4</v>
      </c>
      <c r="D119" s="63">
        <v>8</v>
      </c>
      <c r="E119" s="64">
        <v>1.5</v>
      </c>
      <c r="F119" s="68">
        <f t="shared" si="25"/>
        <v>29.715533569250226</v>
      </c>
      <c r="G119" s="55">
        <f t="shared" si="19"/>
        <v>15.124928738316523</v>
      </c>
      <c r="H119" s="69">
        <f t="shared" si="20"/>
        <v>7.8307715822555553</v>
      </c>
      <c r="I119" s="45">
        <f t="shared" si="21"/>
        <v>0.13460973166368512</v>
      </c>
      <c r="J119" s="46">
        <f t="shared" si="22"/>
        <v>0.26446405594405592</v>
      </c>
      <c r="K119" s="47">
        <f t="shared" si="23"/>
        <v>0.51080534759358287</v>
      </c>
      <c r="L119" s="45">
        <f t="shared" si="24"/>
        <v>4</v>
      </c>
      <c r="M119" s="46">
        <f t="shared" si="24"/>
        <v>4</v>
      </c>
      <c r="N119" s="47">
        <f t="shared" si="24"/>
        <v>4</v>
      </c>
    </row>
    <row r="120" spans="3:14">
      <c r="C120" s="56">
        <v>4</v>
      </c>
      <c r="D120" s="57">
        <v>8</v>
      </c>
      <c r="E120" s="58">
        <v>2.25</v>
      </c>
      <c r="F120" s="70">
        <f t="shared" si="25"/>
        <v>19.810355712833481</v>
      </c>
      <c r="G120" s="71">
        <f t="shared" si="19"/>
        <v>10.083285825544348</v>
      </c>
      <c r="H120" s="72">
        <f t="shared" si="20"/>
        <v>5.2205143881703702</v>
      </c>
      <c r="I120" s="45">
        <f t="shared" si="21"/>
        <v>0.2019145974955277</v>
      </c>
      <c r="J120" s="46">
        <f t="shared" si="22"/>
        <v>0.39669608391608391</v>
      </c>
      <c r="K120" s="47">
        <f t="shared" si="23"/>
        <v>0.76620802139037436</v>
      </c>
      <c r="L120" s="45">
        <f t="shared" si="24"/>
        <v>4</v>
      </c>
      <c r="M120" s="46">
        <f t="shared" si="24"/>
        <v>4</v>
      </c>
      <c r="N120" s="47">
        <f t="shared" si="24"/>
        <v>4</v>
      </c>
    </row>
    <row r="121" spans="3:14">
      <c r="C121" s="62">
        <v>5</v>
      </c>
      <c r="D121" s="63">
        <v>5</v>
      </c>
      <c r="E121" s="64">
        <v>0.25</v>
      </c>
      <c r="F121" s="68">
        <f t="shared" si="25"/>
        <v>167.23731525610367</v>
      </c>
      <c r="G121" s="55">
        <f t="shared" si="19"/>
        <v>85.167072616202262</v>
      </c>
      <c r="H121" s="69">
        <f t="shared" si="20"/>
        <v>44.141161633222985</v>
      </c>
      <c r="I121" s="45">
        <f t="shared" si="21"/>
        <v>2.3918106995884772E-2</v>
      </c>
      <c r="J121" s="46">
        <f t="shared" si="22"/>
        <v>4.6966508030933968E-2</v>
      </c>
      <c r="K121" s="47">
        <f t="shared" si="23"/>
        <v>9.0618367346938761E-2</v>
      </c>
      <c r="L121" s="45">
        <f t="shared" si="24"/>
        <v>4</v>
      </c>
      <c r="M121" s="46">
        <f t="shared" si="24"/>
        <v>4</v>
      </c>
      <c r="N121" s="47">
        <f t="shared" si="24"/>
        <v>4</v>
      </c>
    </row>
    <row r="122" spans="3:14">
      <c r="C122" s="56">
        <v>6</v>
      </c>
      <c r="D122" s="57">
        <v>6</v>
      </c>
      <c r="E122" s="58">
        <v>0.25</v>
      </c>
      <c r="F122" s="70">
        <f t="shared" si="25"/>
        <v>200.06687324012543</v>
      </c>
      <c r="G122" s="71">
        <f t="shared" si="19"/>
        <v>101.58029063132301</v>
      </c>
      <c r="H122" s="72">
        <f t="shared" si="20"/>
        <v>52.344729827911472</v>
      </c>
      <c r="I122" s="45">
        <f t="shared" si="21"/>
        <v>1.9993314911255181E-2</v>
      </c>
      <c r="J122" s="46">
        <f t="shared" si="22"/>
        <v>3.9377717617659298E-2</v>
      </c>
      <c r="K122" s="47">
        <f t="shared" si="23"/>
        <v>7.6416479999999995E-2</v>
      </c>
      <c r="L122" s="45">
        <f t="shared" si="24"/>
        <v>4</v>
      </c>
      <c r="M122" s="46">
        <f t="shared" si="24"/>
        <v>4</v>
      </c>
      <c r="N122" s="47">
        <f t="shared" si="24"/>
        <v>4</v>
      </c>
    </row>
    <row r="123" spans="3:14">
      <c r="C123" s="62">
        <v>6</v>
      </c>
      <c r="D123" s="63">
        <v>6</v>
      </c>
      <c r="E123" s="75">
        <v>0.375</v>
      </c>
      <c r="F123" s="68">
        <f t="shared" si="25"/>
        <v>133.37791549341696</v>
      </c>
      <c r="G123" s="55">
        <f t="shared" si="19"/>
        <v>67.72019375421533</v>
      </c>
      <c r="H123" s="69">
        <f t="shared" si="20"/>
        <v>34.896486551940974</v>
      </c>
      <c r="I123" s="45">
        <f t="shared" si="21"/>
        <v>2.9989972366882771E-2</v>
      </c>
      <c r="J123" s="46">
        <f t="shared" si="22"/>
        <v>5.9066576426488958E-2</v>
      </c>
      <c r="K123" s="47">
        <f t="shared" si="23"/>
        <v>0.11462472</v>
      </c>
      <c r="L123" s="45">
        <f t="shared" si="24"/>
        <v>4</v>
      </c>
      <c r="M123" s="46">
        <f t="shared" si="24"/>
        <v>4</v>
      </c>
      <c r="N123" s="47">
        <f t="shared" si="24"/>
        <v>4</v>
      </c>
    </row>
    <row r="124" spans="3:14">
      <c r="C124" s="56">
        <v>6</v>
      </c>
      <c r="D124" s="57">
        <v>6</v>
      </c>
      <c r="E124" s="73">
        <v>0.5</v>
      </c>
      <c r="F124" s="70">
        <f t="shared" si="25"/>
        <v>100.03343662006272</v>
      </c>
      <c r="G124" s="71">
        <f t="shared" si="19"/>
        <v>50.790145315661505</v>
      </c>
      <c r="H124" s="72">
        <f t="shared" si="20"/>
        <v>26.172364913955736</v>
      </c>
      <c r="I124" s="45">
        <f t="shared" si="21"/>
        <v>3.9986629822510361E-2</v>
      </c>
      <c r="J124" s="46">
        <f t="shared" si="22"/>
        <v>7.8755435235318597E-2</v>
      </c>
      <c r="K124" s="47">
        <f t="shared" si="23"/>
        <v>0.15283295999999999</v>
      </c>
      <c r="L124" s="45">
        <f t="shared" si="24"/>
        <v>4</v>
      </c>
      <c r="M124" s="46">
        <f t="shared" si="24"/>
        <v>4</v>
      </c>
      <c r="N124" s="47">
        <f t="shared" si="24"/>
        <v>4</v>
      </c>
    </row>
    <row r="125" spans="3:14">
      <c r="C125" s="62">
        <v>6</v>
      </c>
      <c r="D125" s="63">
        <v>6</v>
      </c>
      <c r="E125" s="75">
        <v>0.75</v>
      </c>
      <c r="F125" s="68">
        <f t="shared" si="25"/>
        <v>66.688957746708482</v>
      </c>
      <c r="G125" s="55">
        <f t="shared" si="19"/>
        <v>33.860096877107665</v>
      </c>
      <c r="H125" s="69">
        <f t="shared" si="20"/>
        <v>17.448243275970487</v>
      </c>
      <c r="I125" s="45">
        <f t="shared" si="21"/>
        <v>5.9979944733765542E-2</v>
      </c>
      <c r="J125" s="46">
        <f t="shared" si="22"/>
        <v>0.11813315285297792</v>
      </c>
      <c r="K125" s="47">
        <f t="shared" si="23"/>
        <v>0.22924944</v>
      </c>
      <c r="L125" s="45">
        <f t="shared" ref="L125:N147" si="26">$H$51/144</f>
        <v>4</v>
      </c>
      <c r="M125" s="46">
        <f t="shared" si="26"/>
        <v>4</v>
      </c>
      <c r="N125" s="47">
        <f t="shared" si="26"/>
        <v>4</v>
      </c>
    </row>
    <row r="126" spans="3:14">
      <c r="C126" s="56">
        <v>6</v>
      </c>
      <c r="D126" s="57">
        <v>9</v>
      </c>
      <c r="E126" s="73">
        <v>0.25</v>
      </c>
      <c r="F126" s="70">
        <f t="shared" si="25"/>
        <v>239.50341992663343</v>
      </c>
      <c r="G126" s="71">
        <f t="shared" si="19"/>
        <v>121.31726057689291</v>
      </c>
      <c r="H126" s="72">
        <f t="shared" si="20"/>
        <v>62.230160772461296</v>
      </c>
      <c r="I126" s="45">
        <f t="shared" si="21"/>
        <v>1.6701222893707787E-2</v>
      </c>
      <c r="J126" s="46">
        <f t="shared" si="22"/>
        <v>3.2971400615040537E-2</v>
      </c>
      <c r="K126" s="47">
        <f t="shared" si="23"/>
        <v>6.4277513513513518E-2</v>
      </c>
      <c r="L126" s="45">
        <f t="shared" si="26"/>
        <v>4</v>
      </c>
      <c r="M126" s="46">
        <f t="shared" si="26"/>
        <v>4</v>
      </c>
      <c r="N126" s="47">
        <f t="shared" si="26"/>
        <v>4</v>
      </c>
    </row>
    <row r="127" spans="3:14">
      <c r="C127" s="62">
        <v>8</v>
      </c>
      <c r="D127" s="63">
        <v>8</v>
      </c>
      <c r="E127" s="75">
        <v>0.3125</v>
      </c>
      <c r="F127" s="68">
        <f t="shared" si="25"/>
        <v>212.5814228382753</v>
      </c>
      <c r="G127" s="55">
        <f t="shared" si="19"/>
        <v>107.52662516711564</v>
      </c>
      <c r="H127" s="69">
        <f t="shared" si="20"/>
        <v>55.003906527452237</v>
      </c>
      <c r="I127" s="45">
        <f t="shared" si="21"/>
        <v>1.8816319632233638E-2</v>
      </c>
      <c r="J127" s="46">
        <f t="shared" si="22"/>
        <v>3.7200088757396443E-2</v>
      </c>
      <c r="K127" s="47">
        <f t="shared" si="23"/>
        <v>7.272210743801652E-2</v>
      </c>
      <c r="L127" s="45">
        <f t="shared" si="26"/>
        <v>4</v>
      </c>
      <c r="M127" s="46">
        <f t="shared" si="26"/>
        <v>4</v>
      </c>
      <c r="N127" s="47">
        <f t="shared" si="26"/>
        <v>4</v>
      </c>
    </row>
    <row r="128" spans="3:14">
      <c r="C128" s="56">
        <v>8</v>
      </c>
      <c r="D128" s="57">
        <v>8</v>
      </c>
      <c r="E128" s="73">
        <v>0.375</v>
      </c>
      <c r="F128" s="70">
        <f t="shared" si="25"/>
        <v>177.15118569856276</v>
      </c>
      <c r="G128" s="71">
        <f t="shared" si="19"/>
        <v>89.605520972596366</v>
      </c>
      <c r="H128" s="72">
        <f t="shared" si="20"/>
        <v>45.836588772876866</v>
      </c>
      <c r="I128" s="45">
        <f t="shared" si="21"/>
        <v>2.2579583558680366E-2</v>
      </c>
      <c r="J128" s="46">
        <f t="shared" si="22"/>
        <v>4.4640106508875732E-2</v>
      </c>
      <c r="K128" s="47">
        <f t="shared" si="23"/>
        <v>8.7266528925619827E-2</v>
      </c>
      <c r="L128" s="45">
        <f t="shared" si="26"/>
        <v>4</v>
      </c>
      <c r="M128" s="46">
        <f t="shared" si="26"/>
        <v>4</v>
      </c>
      <c r="N128" s="47">
        <f t="shared" si="26"/>
        <v>4</v>
      </c>
    </row>
    <row r="129" spans="3:14">
      <c r="C129" s="62">
        <v>8</v>
      </c>
      <c r="D129" s="63">
        <v>8</v>
      </c>
      <c r="E129" s="75">
        <v>0.5</v>
      </c>
      <c r="F129" s="68">
        <f t="shared" si="25"/>
        <v>132.86338927392205</v>
      </c>
      <c r="G129" s="55">
        <f t="shared" si="19"/>
        <v>67.204140729447275</v>
      </c>
      <c r="H129" s="69">
        <f t="shared" si="20"/>
        <v>34.377441579657649</v>
      </c>
      <c r="I129" s="45">
        <f t="shared" si="21"/>
        <v>3.0106111411573822E-2</v>
      </c>
      <c r="J129" s="46">
        <f t="shared" si="22"/>
        <v>5.9520142011834309E-2</v>
      </c>
      <c r="K129" s="47">
        <f t="shared" si="23"/>
        <v>0.11635537190082644</v>
      </c>
      <c r="L129" s="45">
        <f t="shared" si="26"/>
        <v>4</v>
      </c>
      <c r="M129" s="46">
        <f t="shared" si="26"/>
        <v>4</v>
      </c>
      <c r="N129" s="47">
        <f t="shared" si="26"/>
        <v>4</v>
      </c>
    </row>
    <row r="130" spans="3:14">
      <c r="C130" s="56">
        <v>8</v>
      </c>
      <c r="D130" s="57">
        <v>8</v>
      </c>
      <c r="E130" s="73">
        <v>1</v>
      </c>
      <c r="F130" s="70">
        <f t="shared" si="25"/>
        <v>66.431694636961026</v>
      </c>
      <c r="G130" s="71">
        <f t="shared" si="19"/>
        <v>33.602070364723637</v>
      </c>
      <c r="H130" s="72">
        <f t="shared" si="20"/>
        <v>17.188720789828825</v>
      </c>
      <c r="I130" s="45">
        <f t="shared" si="21"/>
        <v>6.0212222823147643E-2</v>
      </c>
      <c r="J130" s="46">
        <f t="shared" si="22"/>
        <v>0.11904028402366862</v>
      </c>
      <c r="K130" s="47">
        <f t="shared" si="23"/>
        <v>0.23271074380165288</v>
      </c>
      <c r="L130" s="45">
        <f t="shared" si="26"/>
        <v>4</v>
      </c>
      <c r="M130" s="46">
        <f t="shared" si="26"/>
        <v>4</v>
      </c>
      <c r="N130" s="47">
        <f t="shared" si="26"/>
        <v>4</v>
      </c>
    </row>
    <row r="131" spans="3:14">
      <c r="C131" s="62">
        <v>9</v>
      </c>
      <c r="D131" s="63">
        <v>9</v>
      </c>
      <c r="E131" s="75">
        <v>0.75</v>
      </c>
      <c r="F131" s="68">
        <f t="shared" si="25"/>
        <v>99.518983689891755</v>
      </c>
      <c r="G131" s="55">
        <f t="shared" si="19"/>
        <v>50.274237047886238</v>
      </c>
      <c r="H131" s="69">
        <f t="shared" si="20"/>
        <v>25.653602349487699</v>
      </c>
      <c r="I131" s="45">
        <f t="shared" si="21"/>
        <v>4.0193336504161709E-2</v>
      </c>
      <c r="J131" s="46">
        <f t="shared" si="22"/>
        <v>7.9563614186526549E-2</v>
      </c>
      <c r="K131" s="47">
        <f t="shared" si="23"/>
        <v>0.15592352081811542</v>
      </c>
      <c r="L131" s="45">
        <f t="shared" si="26"/>
        <v>4</v>
      </c>
      <c r="M131" s="46">
        <f t="shared" si="26"/>
        <v>4</v>
      </c>
      <c r="N131" s="47">
        <f t="shared" si="26"/>
        <v>4</v>
      </c>
    </row>
    <row r="132" spans="3:14">
      <c r="C132" s="56">
        <v>10</v>
      </c>
      <c r="D132" s="57">
        <v>10</v>
      </c>
      <c r="E132" s="73">
        <v>0.3125</v>
      </c>
      <c r="F132" s="70">
        <f t="shared" si="25"/>
        <v>265.10976937707812</v>
      </c>
      <c r="G132" s="71">
        <f t="shared" si="19"/>
        <v>133.78985220488292</v>
      </c>
      <c r="H132" s="72">
        <f t="shared" si="20"/>
        <v>68.133658092961824</v>
      </c>
      <c r="I132" s="45">
        <f t="shared" si="21"/>
        <v>1.508808977277111E-2</v>
      </c>
      <c r="J132" s="46">
        <f t="shared" si="22"/>
        <v>2.9897633744855965E-2</v>
      </c>
      <c r="K132" s="47">
        <f t="shared" si="23"/>
        <v>5.8708135038667453E-2</v>
      </c>
      <c r="L132" s="45">
        <f t="shared" si="26"/>
        <v>4</v>
      </c>
      <c r="M132" s="46">
        <f t="shared" si="26"/>
        <v>4</v>
      </c>
      <c r="N132" s="47">
        <f t="shared" si="26"/>
        <v>4</v>
      </c>
    </row>
    <row r="133" spans="3:14">
      <c r="C133" s="62">
        <v>10</v>
      </c>
      <c r="D133" s="63">
        <v>10</v>
      </c>
      <c r="E133" s="75">
        <v>0.375</v>
      </c>
      <c r="F133" s="68">
        <f t="shared" si="25"/>
        <v>220.9248078142318</v>
      </c>
      <c r="G133" s="55">
        <f t="shared" si="19"/>
        <v>111.4915435040691</v>
      </c>
      <c r="H133" s="69">
        <f t="shared" si="20"/>
        <v>56.77804841080151</v>
      </c>
      <c r="I133" s="45">
        <f t="shared" si="21"/>
        <v>1.8105707727325331E-2</v>
      </c>
      <c r="J133" s="46">
        <f t="shared" si="22"/>
        <v>3.5877160493827158E-2</v>
      </c>
      <c r="K133" s="47">
        <f t="shared" si="23"/>
        <v>7.0449762046400952E-2</v>
      </c>
      <c r="L133" s="45">
        <f t="shared" si="26"/>
        <v>4</v>
      </c>
      <c r="M133" s="46">
        <f t="shared" si="26"/>
        <v>4</v>
      </c>
      <c r="N133" s="47">
        <f t="shared" si="26"/>
        <v>4</v>
      </c>
    </row>
    <row r="134" spans="3:14">
      <c r="C134" s="56">
        <v>12</v>
      </c>
      <c r="D134" s="57">
        <v>12</v>
      </c>
      <c r="E134" s="73">
        <v>0.3125</v>
      </c>
      <c r="F134" s="70">
        <f t="shared" si="25"/>
        <v>317.63832761062673</v>
      </c>
      <c r="G134" s="71">
        <f t="shared" si="19"/>
        <v>160.05349859210037</v>
      </c>
      <c r="H134" s="72">
        <f t="shared" si="20"/>
        <v>81.264232505058416</v>
      </c>
      <c r="I134" s="45">
        <f t="shared" si="21"/>
        <v>1.259293873661038E-2</v>
      </c>
      <c r="J134" s="46">
        <f t="shared" si="22"/>
        <v>2.4991643639068972E-2</v>
      </c>
      <c r="K134" s="47">
        <f t="shared" si="23"/>
        <v>4.9222147022074121E-2</v>
      </c>
      <c r="L134" s="45">
        <f t="shared" si="26"/>
        <v>4</v>
      </c>
      <c r="M134" s="46">
        <f t="shared" si="26"/>
        <v>4</v>
      </c>
      <c r="N134" s="47">
        <f t="shared" si="26"/>
        <v>4</v>
      </c>
    </row>
    <row r="135" spans="3:14">
      <c r="C135" s="62">
        <v>12</v>
      </c>
      <c r="D135" s="63">
        <v>12</v>
      </c>
      <c r="E135" s="75">
        <v>0.375</v>
      </c>
      <c r="F135" s="68">
        <f t="shared" si="25"/>
        <v>264.69860634218901</v>
      </c>
      <c r="G135" s="55">
        <f t="shared" si="19"/>
        <v>133.37791549341696</v>
      </c>
      <c r="H135" s="69">
        <f t="shared" si="20"/>
        <v>67.72019375421533</v>
      </c>
      <c r="I135" s="45">
        <f t="shared" si="21"/>
        <v>1.5111526483932453E-2</v>
      </c>
      <c r="J135" s="46">
        <f t="shared" si="22"/>
        <v>2.9989972366882771E-2</v>
      </c>
      <c r="K135" s="47">
        <f t="shared" si="23"/>
        <v>5.9066576426488958E-2</v>
      </c>
      <c r="L135" s="45">
        <f t="shared" si="26"/>
        <v>4</v>
      </c>
      <c r="M135" s="46">
        <f t="shared" si="26"/>
        <v>4</v>
      </c>
      <c r="N135" s="47">
        <f t="shared" si="26"/>
        <v>4</v>
      </c>
    </row>
    <row r="136" spans="3:14">
      <c r="C136" s="56">
        <v>12</v>
      </c>
      <c r="D136" s="57">
        <v>12</v>
      </c>
      <c r="E136" s="73">
        <v>0.5</v>
      </c>
      <c r="F136" s="70">
        <f t="shared" si="25"/>
        <v>198.52395475664173</v>
      </c>
      <c r="G136" s="71">
        <f t="shared" si="19"/>
        <v>100.03343662006272</v>
      </c>
      <c r="H136" s="72">
        <f t="shared" si="20"/>
        <v>50.790145315661505</v>
      </c>
      <c r="I136" s="45">
        <f t="shared" si="21"/>
        <v>2.0148701978576607E-2</v>
      </c>
      <c r="J136" s="46">
        <f t="shared" si="22"/>
        <v>3.9986629822510361E-2</v>
      </c>
      <c r="K136" s="47">
        <f t="shared" si="23"/>
        <v>7.8755435235318597E-2</v>
      </c>
      <c r="L136" s="45">
        <f t="shared" si="26"/>
        <v>4</v>
      </c>
      <c r="M136" s="46">
        <f t="shared" si="26"/>
        <v>4</v>
      </c>
      <c r="N136" s="47">
        <f t="shared" si="26"/>
        <v>4</v>
      </c>
    </row>
    <row r="137" spans="3:14">
      <c r="C137" s="62">
        <v>12</v>
      </c>
      <c r="D137" s="63">
        <v>24</v>
      </c>
      <c r="E137" s="75">
        <v>0.375</v>
      </c>
      <c r="F137" s="68">
        <f t="shared" si="25"/>
        <v>352.32218572993202</v>
      </c>
      <c r="G137" s="55">
        <f t="shared" si="19"/>
        <v>177.22662484266002</v>
      </c>
      <c r="H137" s="69">
        <f t="shared" si="20"/>
        <v>89.680408590205786</v>
      </c>
      <c r="I137" s="45">
        <f t="shared" si="21"/>
        <v>1.1353244734540071E-2</v>
      </c>
      <c r="J137" s="46">
        <f t="shared" si="22"/>
        <v>2.2569972223705999E-2</v>
      </c>
      <c r="K137" s="47">
        <f t="shared" si="23"/>
        <v>4.4602829791710492E-2</v>
      </c>
      <c r="L137" s="45">
        <f t="shared" si="26"/>
        <v>4</v>
      </c>
      <c r="M137" s="46">
        <f t="shared" si="26"/>
        <v>4</v>
      </c>
      <c r="N137" s="47">
        <f t="shared" si="26"/>
        <v>4</v>
      </c>
    </row>
    <row r="138" spans="3:14">
      <c r="C138" s="56">
        <v>14</v>
      </c>
      <c r="D138" s="57">
        <v>14</v>
      </c>
      <c r="E138" s="73">
        <v>0.375</v>
      </c>
      <c r="F138" s="70">
        <f t="shared" si="25"/>
        <v>308.472505845554</v>
      </c>
      <c r="G138" s="71">
        <f t="shared" si="19"/>
        <v>155.26448783861321</v>
      </c>
      <c r="H138" s="72">
        <f t="shared" si="20"/>
        <v>78.662733529990163</v>
      </c>
      <c r="I138" s="45">
        <f t="shared" si="21"/>
        <v>1.2967119999999999E-2</v>
      </c>
      <c r="J138" s="46">
        <f t="shared" si="22"/>
        <v>2.5762491189599813E-2</v>
      </c>
      <c r="K138" s="47">
        <f t="shared" si="23"/>
        <v>5.0849999999999999E-2</v>
      </c>
      <c r="L138" s="45">
        <f t="shared" si="26"/>
        <v>4</v>
      </c>
      <c r="M138" s="46">
        <f t="shared" si="26"/>
        <v>4</v>
      </c>
      <c r="N138" s="47">
        <f t="shared" si="26"/>
        <v>4</v>
      </c>
    </row>
    <row r="139" spans="3:14">
      <c r="C139" s="62">
        <v>16</v>
      </c>
      <c r="D139" s="63">
        <v>16</v>
      </c>
      <c r="E139" s="75">
        <v>0.375</v>
      </c>
      <c r="F139" s="68">
        <f t="shared" si="25"/>
        <v>352.24646853236135</v>
      </c>
      <c r="G139" s="55">
        <f t="shared" si="19"/>
        <v>177.15118569856276</v>
      </c>
      <c r="H139" s="69">
        <f t="shared" si="20"/>
        <v>89.605520972596366</v>
      </c>
      <c r="I139" s="45">
        <f t="shared" si="21"/>
        <v>1.1355685173129038E-2</v>
      </c>
      <c r="J139" s="46">
        <f t="shared" si="22"/>
        <v>2.2579583558680366E-2</v>
      </c>
      <c r="K139" s="47">
        <f t="shared" si="23"/>
        <v>4.4640106508875732E-2</v>
      </c>
      <c r="L139" s="45">
        <f t="shared" si="26"/>
        <v>4</v>
      </c>
      <c r="M139" s="46">
        <f t="shared" si="26"/>
        <v>4</v>
      </c>
      <c r="N139" s="47">
        <f t="shared" si="26"/>
        <v>4</v>
      </c>
    </row>
    <row r="140" spans="3:14">
      <c r="C140" s="56">
        <v>16</v>
      </c>
      <c r="D140" s="57">
        <v>16</v>
      </c>
      <c r="E140" s="73">
        <v>0.5</v>
      </c>
      <c r="F140" s="70">
        <f t="shared" si="25"/>
        <v>264.184851399271</v>
      </c>
      <c r="G140" s="71">
        <f t="shared" si="19"/>
        <v>132.86338927392205</v>
      </c>
      <c r="H140" s="72">
        <f t="shared" si="20"/>
        <v>67.204140729447275</v>
      </c>
      <c r="I140" s="45">
        <f t="shared" si="21"/>
        <v>1.5140913564172052E-2</v>
      </c>
      <c r="J140" s="46">
        <f t="shared" si="22"/>
        <v>3.0106111411573822E-2</v>
      </c>
      <c r="K140" s="47">
        <f t="shared" si="23"/>
        <v>5.9520142011834309E-2</v>
      </c>
      <c r="L140" s="45">
        <f t="shared" si="26"/>
        <v>4</v>
      </c>
      <c r="M140" s="46">
        <f t="shared" si="26"/>
        <v>4</v>
      </c>
      <c r="N140" s="47">
        <f t="shared" si="26"/>
        <v>4</v>
      </c>
    </row>
    <row r="141" spans="3:14">
      <c r="C141" s="62">
        <v>16</v>
      </c>
      <c r="D141" s="63">
        <v>32</v>
      </c>
      <c r="E141" s="75">
        <v>0.375</v>
      </c>
      <c r="F141" s="68">
        <f t="shared" si="25"/>
        <v>469.05299660073462</v>
      </c>
      <c r="G141" s="55">
        <f t="shared" si="19"/>
        <v>235.59163725368711</v>
      </c>
      <c r="H141" s="69">
        <f t="shared" si="20"/>
        <v>118.86213427700091</v>
      </c>
      <c r="I141" s="45">
        <f t="shared" si="21"/>
        <v>8.5278210116731517E-3</v>
      </c>
      <c r="J141" s="46">
        <f t="shared" si="22"/>
        <v>1.697853135462854E-2</v>
      </c>
      <c r="K141" s="47">
        <f t="shared" si="23"/>
        <v>3.3652432915921279E-2</v>
      </c>
      <c r="L141" s="45">
        <f t="shared" si="26"/>
        <v>4</v>
      </c>
      <c r="M141" s="46">
        <f t="shared" si="26"/>
        <v>4</v>
      </c>
      <c r="N141" s="47">
        <f t="shared" si="26"/>
        <v>4</v>
      </c>
    </row>
    <row r="142" spans="3:14">
      <c r="C142" s="56">
        <v>18</v>
      </c>
      <c r="D142" s="57">
        <v>18</v>
      </c>
      <c r="E142" s="73">
        <v>0.375</v>
      </c>
      <c r="F142" s="70">
        <f t="shared" si="25"/>
        <v>396.02047337796461</v>
      </c>
      <c r="G142" s="71">
        <f t="shared" si="19"/>
        <v>199.03796737978351</v>
      </c>
      <c r="H142" s="72">
        <f t="shared" si="20"/>
        <v>100.54847409577248</v>
      </c>
      <c r="I142" s="45">
        <f t="shared" si="21"/>
        <v>1.0100487901246392E-2</v>
      </c>
      <c r="J142" s="46">
        <f t="shared" si="22"/>
        <v>2.0096668252080854E-2</v>
      </c>
      <c r="K142" s="47">
        <f t="shared" si="23"/>
        <v>3.9781807093263274E-2</v>
      </c>
      <c r="L142" s="45">
        <f t="shared" si="26"/>
        <v>4</v>
      </c>
      <c r="M142" s="46">
        <f t="shared" si="26"/>
        <v>4</v>
      </c>
      <c r="N142" s="47">
        <f t="shared" si="26"/>
        <v>4</v>
      </c>
    </row>
    <row r="143" spans="3:14">
      <c r="C143" s="62">
        <v>18</v>
      </c>
      <c r="D143" s="63">
        <v>24</v>
      </c>
      <c r="E143" s="75">
        <v>0.375</v>
      </c>
      <c r="F143" s="68">
        <f t="shared" si="25"/>
        <v>452.3152956526215</v>
      </c>
      <c r="G143" s="55">
        <f t="shared" si="19"/>
        <v>227.19207421553634</v>
      </c>
      <c r="H143" s="69">
        <f t="shared" si="20"/>
        <v>114.63194359706895</v>
      </c>
      <c r="I143" s="45">
        <f t="shared" si="21"/>
        <v>8.8433887565721476E-3</v>
      </c>
      <c r="J143" s="46">
        <f t="shared" si="22"/>
        <v>1.760624798999464E-2</v>
      </c>
      <c r="K143" s="47">
        <f t="shared" si="23"/>
        <v>3.4894287530009886E-2</v>
      </c>
      <c r="L143" s="45">
        <f t="shared" si="26"/>
        <v>4</v>
      </c>
      <c r="M143" s="46">
        <f t="shared" si="26"/>
        <v>4</v>
      </c>
      <c r="N143" s="47">
        <f t="shared" si="26"/>
        <v>4</v>
      </c>
    </row>
    <row r="144" spans="3:14">
      <c r="C144" s="56">
        <v>24</v>
      </c>
      <c r="D144" s="57">
        <v>24</v>
      </c>
      <c r="E144" s="73">
        <v>0.375</v>
      </c>
      <c r="F144" s="70">
        <f t="shared" si="25"/>
        <v>527.34263560761735</v>
      </c>
      <c r="G144" s="71">
        <f t="shared" si="19"/>
        <v>264.69860634218901</v>
      </c>
      <c r="H144" s="72">
        <f t="shared" si="20"/>
        <v>133.37791549341696</v>
      </c>
      <c r="I144" s="45">
        <f t="shared" si="21"/>
        <v>7.5852012143700458E-3</v>
      </c>
      <c r="J144" s="46">
        <f t="shared" si="22"/>
        <v>1.5111526483932453E-2</v>
      </c>
      <c r="K144" s="47">
        <f t="shared" si="23"/>
        <v>2.9989972366882771E-2</v>
      </c>
      <c r="L144" s="45">
        <f t="shared" si="26"/>
        <v>4</v>
      </c>
      <c r="M144" s="46">
        <f t="shared" si="26"/>
        <v>4</v>
      </c>
      <c r="N144" s="47">
        <f t="shared" si="26"/>
        <v>4</v>
      </c>
    </row>
    <row r="145" spans="3:14">
      <c r="C145" s="62">
        <v>24</v>
      </c>
      <c r="D145" s="63">
        <v>24</v>
      </c>
      <c r="E145" s="75">
        <v>0.3125</v>
      </c>
      <c r="F145" s="68">
        <f t="shared" si="25"/>
        <v>632.81116272914085</v>
      </c>
      <c r="G145" s="55">
        <f t="shared" si="19"/>
        <v>317.63832761062673</v>
      </c>
      <c r="H145" s="69">
        <f t="shared" si="20"/>
        <v>160.05349859210037</v>
      </c>
      <c r="I145" s="45">
        <f t="shared" si="21"/>
        <v>6.3210010119750379E-3</v>
      </c>
      <c r="J145" s="46">
        <f t="shared" si="22"/>
        <v>1.259293873661038E-2</v>
      </c>
      <c r="K145" s="47">
        <f t="shared" si="23"/>
        <v>2.4991643639068972E-2</v>
      </c>
      <c r="L145" s="45">
        <f t="shared" si="26"/>
        <v>4</v>
      </c>
      <c r="M145" s="46">
        <f t="shared" si="26"/>
        <v>4</v>
      </c>
      <c r="N145" s="47">
        <f t="shared" si="26"/>
        <v>4</v>
      </c>
    </row>
    <row r="146" spans="3:14">
      <c r="C146" s="56">
        <v>24</v>
      </c>
      <c r="D146" s="57">
        <v>48</v>
      </c>
      <c r="E146" s="73">
        <v>0.375</v>
      </c>
      <c r="F146" s="70">
        <f t="shared" si="25"/>
        <v>702.51488119204839</v>
      </c>
      <c r="G146" s="71">
        <f t="shared" si="19"/>
        <v>352.32218572993202</v>
      </c>
      <c r="H146" s="72">
        <f t="shared" si="20"/>
        <v>177.22662484266002</v>
      </c>
      <c r="I146" s="45">
        <f t="shared" si="21"/>
        <v>5.693829564453752E-3</v>
      </c>
      <c r="J146" s="46">
        <f t="shared" si="22"/>
        <v>1.1353244734540071E-2</v>
      </c>
      <c r="K146" s="47">
        <f t="shared" si="23"/>
        <v>2.2569972223705999E-2</v>
      </c>
      <c r="L146" s="45">
        <f t="shared" si="26"/>
        <v>4</v>
      </c>
      <c r="M146" s="46">
        <f t="shared" si="26"/>
        <v>4</v>
      </c>
      <c r="N146" s="47">
        <f t="shared" si="26"/>
        <v>4</v>
      </c>
    </row>
    <row r="147" spans="3:14" ht="13.5" thickBot="1">
      <c r="C147" s="76">
        <v>48</v>
      </c>
      <c r="D147" s="77">
        <v>48</v>
      </c>
      <c r="E147" s="78">
        <v>0.5</v>
      </c>
      <c r="F147" s="79">
        <f t="shared" si="25"/>
        <v>789.47401796352074</v>
      </c>
      <c r="G147" s="80">
        <f t="shared" si="19"/>
        <v>395.5069767057131</v>
      </c>
      <c r="H147" s="81">
        <f t="shared" si="20"/>
        <v>198.52395475664173</v>
      </c>
      <c r="I147" s="48">
        <f t="shared" si="21"/>
        <v>5.0666645247150217E-3</v>
      </c>
      <c r="J147" s="49">
        <f t="shared" si="22"/>
        <v>1.011360161916006E-2</v>
      </c>
      <c r="K147" s="50">
        <f t="shared" si="23"/>
        <v>2.0148701978576607E-2</v>
      </c>
      <c r="L147" s="48">
        <f t="shared" si="26"/>
        <v>4</v>
      </c>
      <c r="M147" s="49">
        <f t="shared" si="26"/>
        <v>4</v>
      </c>
      <c r="N147" s="50">
        <f t="shared" si="26"/>
        <v>4</v>
      </c>
    </row>
  </sheetData>
  <sheetProtection password="CB73" sheet="1"/>
  <phoneticPr fontId="2" type="noConversion"/>
  <pageMargins left="0.75" right="0.75" top="1" bottom="1" header="0.5" footer="0.5"/>
  <pageSetup scale="68" orientation="portrait" horizontalDpi="300" verticalDpi="180" r:id="rId1"/>
  <headerFooter alignWithMargins="0"/>
  <rowBreaks count="1" manualBreakCount="1">
    <brk id="98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B00F1-DBD1-479F-81F7-24786706B78B}">
  <dimension ref="B2:N72"/>
  <sheetViews>
    <sheetView zoomScaleNormal="100" workbookViewId="0">
      <selection activeCell="F30" sqref="F30"/>
    </sheetView>
  </sheetViews>
  <sheetFormatPr defaultRowHeight="12.75"/>
  <cols>
    <col min="2" max="2" width="7" customWidth="1"/>
    <col min="3" max="3" width="7.140625" customWidth="1"/>
    <col min="4" max="4" width="6.7109375" customWidth="1"/>
    <col min="5" max="5" width="9" customWidth="1"/>
    <col min="6" max="6" width="8.85546875" customWidth="1"/>
    <col min="7" max="7" width="9.28515625" customWidth="1"/>
    <col min="8" max="8" width="8" customWidth="1"/>
  </cols>
  <sheetData>
    <row r="2" spans="2:14">
      <c r="E2" t="s">
        <v>113</v>
      </c>
    </row>
    <row r="3" spans="2:14" ht="13.5" thickBot="1"/>
    <row r="4" spans="2:14">
      <c r="B4" s="1"/>
      <c r="C4" s="2"/>
      <c r="D4" s="3"/>
      <c r="E4" s="2"/>
      <c r="F4" s="1" t="s">
        <v>92</v>
      </c>
      <c r="G4" s="2"/>
      <c r="H4" s="3"/>
      <c r="I4" s="1" t="s">
        <v>93</v>
      </c>
      <c r="J4" s="2"/>
      <c r="K4" s="3"/>
      <c r="L4" s="1" t="s">
        <v>93</v>
      </c>
      <c r="M4" s="2"/>
      <c r="N4" s="3"/>
    </row>
    <row r="5" spans="2:14" ht="14.25">
      <c r="B5" s="4" t="s">
        <v>54</v>
      </c>
      <c r="C5" s="5"/>
      <c r="D5" s="6"/>
      <c r="E5" s="8" t="s">
        <v>57</v>
      </c>
      <c r="F5" s="4" t="s">
        <v>94</v>
      </c>
      <c r="G5" s="5"/>
      <c r="H5" s="6"/>
      <c r="I5" s="4" t="s">
        <v>95</v>
      </c>
      <c r="J5" s="5"/>
      <c r="K5" s="6"/>
      <c r="L5" s="4" t="s">
        <v>96</v>
      </c>
      <c r="M5" s="5"/>
      <c r="N5" s="6"/>
    </row>
    <row r="6" spans="2:14" ht="15" thickBot="1">
      <c r="B6" s="13" t="s">
        <v>62</v>
      </c>
      <c r="C6" s="14" t="s">
        <v>63</v>
      </c>
      <c r="D6" s="15" t="s">
        <v>64</v>
      </c>
      <c r="E6" s="20" t="s">
        <v>58</v>
      </c>
      <c r="F6" s="16">
        <v>6.25E-2</v>
      </c>
      <c r="G6" s="17">
        <v>0.125</v>
      </c>
      <c r="H6" s="18">
        <v>0.25</v>
      </c>
      <c r="I6" s="16">
        <v>6.25E-2</v>
      </c>
      <c r="J6" s="17">
        <v>0.125</v>
      </c>
      <c r="K6" s="18">
        <v>0.25</v>
      </c>
      <c r="L6" s="16">
        <v>6.25E-2</v>
      </c>
      <c r="M6" s="17">
        <v>0.125</v>
      </c>
      <c r="N6" s="18">
        <v>0.25</v>
      </c>
    </row>
    <row r="7" spans="2:14">
      <c r="B7" s="7">
        <v>1</v>
      </c>
      <c r="C7" s="8">
        <v>1</v>
      </c>
      <c r="D7" s="9">
        <v>0.25</v>
      </c>
      <c r="E7" s="21">
        <f>B7*C7</f>
        <v>1</v>
      </c>
      <c r="F7" s="23">
        <f>(B7+$F$6)*(C7+$F$6)</f>
        <v>1.12890625</v>
      </c>
      <c r="G7" s="24">
        <f>(B7+$G$6)*(C7+$G$6)</f>
        <v>1.265625</v>
      </c>
      <c r="H7" s="25">
        <f>(B7+$H$6)*(C7+$H$6)</f>
        <v>1.5625</v>
      </c>
      <c r="I7" s="29">
        <f>F7-$E$7</f>
        <v>0.12890625</v>
      </c>
      <c r="J7" s="30">
        <f>G7-$E$7</f>
        <v>0.265625</v>
      </c>
      <c r="K7" s="31">
        <f>H7-$E$7</f>
        <v>0.5625</v>
      </c>
      <c r="L7" s="32">
        <f>I7/F7</f>
        <v>0.11418685121107267</v>
      </c>
      <c r="M7" s="33">
        <f>J7/G7</f>
        <v>0.20987654320987653</v>
      </c>
      <c r="N7" s="34">
        <f>K7/H7</f>
        <v>0.36</v>
      </c>
    </row>
    <row r="8" spans="2:14">
      <c r="B8" s="7">
        <v>2</v>
      </c>
      <c r="C8" s="8">
        <v>2</v>
      </c>
      <c r="D8" s="9">
        <v>0.25</v>
      </c>
      <c r="E8" s="21">
        <f>B8*C8</f>
        <v>4</v>
      </c>
      <c r="F8" s="23">
        <f t="shared" ref="F8:F24" si="0">(B8+$F$6)*(C8+$F$6)</f>
        <v>4.25390625</v>
      </c>
      <c r="G8" s="24">
        <f t="shared" ref="G8:G24" si="1">(B8+$G$6)*(C8+$G$6)</f>
        <v>4.515625</v>
      </c>
      <c r="H8" s="25">
        <f t="shared" ref="H8:H24" si="2">(B8+$H$6)*(C8+$H$6)</f>
        <v>5.0625</v>
      </c>
      <c r="I8" s="23">
        <f>F8-E8</f>
        <v>0.25390625</v>
      </c>
      <c r="J8" s="24">
        <f>G8-E8</f>
        <v>0.515625</v>
      </c>
      <c r="K8" s="25">
        <f>H8-E8</f>
        <v>1.0625</v>
      </c>
      <c r="L8" s="35">
        <f t="shared" ref="L8:L24" si="3">I8/F8</f>
        <v>5.968778696051423E-2</v>
      </c>
      <c r="M8" s="36">
        <f t="shared" ref="M8:M24" si="4">J8/G8</f>
        <v>0.11418685121107267</v>
      </c>
      <c r="N8" s="37">
        <f t="shared" ref="N8:N23" si="5">K8/H8</f>
        <v>0.20987654320987653</v>
      </c>
    </row>
    <row r="9" spans="2:14">
      <c r="B9" s="7">
        <v>3</v>
      </c>
      <c r="C9" s="8">
        <v>3</v>
      </c>
      <c r="D9" s="9">
        <v>0.25</v>
      </c>
      <c r="E9" s="21">
        <f t="shared" ref="E9:E24" si="6">B9*C9</f>
        <v>9</v>
      </c>
      <c r="F9" s="23">
        <f t="shared" si="0"/>
        <v>9.37890625</v>
      </c>
      <c r="G9" s="24">
        <f t="shared" si="1"/>
        <v>9.765625</v>
      </c>
      <c r="H9" s="25">
        <f t="shared" si="2"/>
        <v>10.5625</v>
      </c>
      <c r="I9" s="23">
        <f t="shared" ref="I9:I24" si="7">F9-E9</f>
        <v>0.37890625</v>
      </c>
      <c r="J9" s="24">
        <f t="shared" ref="J9:J24" si="8">G9-E9</f>
        <v>0.765625</v>
      </c>
      <c r="K9" s="25">
        <f t="shared" ref="K9:K24" si="9">H9-E9</f>
        <v>1.5625</v>
      </c>
      <c r="L9" s="35">
        <f t="shared" si="3"/>
        <v>4.0399833402748851E-2</v>
      </c>
      <c r="M9" s="36">
        <f t="shared" si="4"/>
        <v>7.8399999999999997E-2</v>
      </c>
      <c r="N9" s="37">
        <f t="shared" si="5"/>
        <v>0.14792899408284024</v>
      </c>
    </row>
    <row r="10" spans="2:14">
      <c r="B10" s="7">
        <v>4</v>
      </c>
      <c r="C10" s="8">
        <v>4</v>
      </c>
      <c r="D10" s="9">
        <v>0.25</v>
      </c>
      <c r="E10" s="21">
        <f t="shared" si="6"/>
        <v>16</v>
      </c>
      <c r="F10" s="23">
        <f t="shared" si="0"/>
        <v>16.50390625</v>
      </c>
      <c r="G10" s="24">
        <f t="shared" si="1"/>
        <v>17.015625</v>
      </c>
      <c r="H10" s="25">
        <f t="shared" si="2"/>
        <v>18.0625</v>
      </c>
      <c r="I10" s="23">
        <f t="shared" si="7"/>
        <v>0.50390625</v>
      </c>
      <c r="J10" s="24">
        <f t="shared" si="8"/>
        <v>1.015625</v>
      </c>
      <c r="K10" s="25">
        <f t="shared" si="9"/>
        <v>2.0625</v>
      </c>
      <c r="L10" s="35">
        <f t="shared" si="3"/>
        <v>3.0532544378698224E-2</v>
      </c>
      <c r="M10" s="36">
        <f t="shared" si="4"/>
        <v>5.968778696051423E-2</v>
      </c>
      <c r="N10" s="37">
        <f t="shared" si="5"/>
        <v>0.11418685121107267</v>
      </c>
    </row>
    <row r="11" spans="2:14">
      <c r="B11" s="7">
        <v>4.5</v>
      </c>
      <c r="C11" s="8">
        <v>4.5</v>
      </c>
      <c r="D11" s="9">
        <v>0.3125</v>
      </c>
      <c r="E11" s="21">
        <f t="shared" si="6"/>
        <v>20.25</v>
      </c>
      <c r="F11" s="23">
        <f t="shared" si="0"/>
        <v>20.81640625</v>
      </c>
      <c r="G11" s="24">
        <f t="shared" si="1"/>
        <v>21.390625</v>
      </c>
      <c r="H11" s="25">
        <f t="shared" si="2"/>
        <v>22.5625</v>
      </c>
      <c r="I11" s="23">
        <f t="shared" si="7"/>
        <v>0.56640625</v>
      </c>
      <c r="J11" s="24">
        <f t="shared" si="8"/>
        <v>1.140625</v>
      </c>
      <c r="K11" s="25">
        <f t="shared" si="9"/>
        <v>2.3125</v>
      </c>
      <c r="L11" s="35">
        <f t="shared" si="3"/>
        <v>2.7209607806342653E-2</v>
      </c>
      <c r="M11" s="36">
        <f t="shared" si="4"/>
        <v>5.3323593864134405E-2</v>
      </c>
      <c r="N11" s="37">
        <f t="shared" si="5"/>
        <v>0.10249307479224377</v>
      </c>
    </row>
    <row r="12" spans="2:14">
      <c r="B12" s="7">
        <v>6</v>
      </c>
      <c r="C12" s="8">
        <v>6</v>
      </c>
      <c r="D12" s="9">
        <v>0.25</v>
      </c>
      <c r="E12" s="21">
        <f t="shared" si="6"/>
        <v>36</v>
      </c>
      <c r="F12" s="23">
        <f t="shared" si="0"/>
        <v>36.75390625</v>
      </c>
      <c r="G12" s="24">
        <f t="shared" si="1"/>
        <v>37.515625</v>
      </c>
      <c r="H12" s="25">
        <f t="shared" si="2"/>
        <v>39.0625</v>
      </c>
      <c r="I12" s="23">
        <f t="shared" si="7"/>
        <v>0.75390625</v>
      </c>
      <c r="J12" s="24">
        <f t="shared" si="8"/>
        <v>1.515625</v>
      </c>
      <c r="K12" s="25">
        <f t="shared" si="9"/>
        <v>3.0625</v>
      </c>
      <c r="L12" s="35">
        <f t="shared" si="3"/>
        <v>2.0512275480922521E-2</v>
      </c>
      <c r="M12" s="36">
        <f t="shared" si="4"/>
        <v>4.0399833402748851E-2</v>
      </c>
      <c r="N12" s="37">
        <f t="shared" si="5"/>
        <v>7.8399999999999997E-2</v>
      </c>
    </row>
    <row r="13" spans="2:14">
      <c r="B13" s="7">
        <v>6</v>
      </c>
      <c r="C13" s="8">
        <v>8</v>
      </c>
      <c r="D13" s="9">
        <v>0.25</v>
      </c>
      <c r="E13" s="21">
        <f t="shared" si="6"/>
        <v>48</v>
      </c>
      <c r="F13" s="23">
        <f t="shared" si="0"/>
        <v>48.87890625</v>
      </c>
      <c r="G13" s="24">
        <f t="shared" si="1"/>
        <v>49.765625</v>
      </c>
      <c r="H13" s="25">
        <f t="shared" si="2"/>
        <v>51.5625</v>
      </c>
      <c r="I13" s="23">
        <f t="shared" si="7"/>
        <v>0.87890625</v>
      </c>
      <c r="J13" s="24">
        <f t="shared" si="8"/>
        <v>1.765625</v>
      </c>
      <c r="K13" s="25">
        <f t="shared" si="9"/>
        <v>3.5625</v>
      </c>
      <c r="L13" s="35">
        <f t="shared" si="3"/>
        <v>1.7981299448573483E-2</v>
      </c>
      <c r="M13" s="36">
        <f t="shared" si="4"/>
        <v>3.5478806907378334E-2</v>
      </c>
      <c r="N13" s="37">
        <f t="shared" si="5"/>
        <v>6.9090909090909092E-2</v>
      </c>
    </row>
    <row r="14" spans="2:14">
      <c r="B14" s="7">
        <v>6</v>
      </c>
      <c r="C14" s="8">
        <v>8</v>
      </c>
      <c r="D14" s="9">
        <v>0.375</v>
      </c>
      <c r="E14" s="21">
        <f t="shared" si="6"/>
        <v>48</v>
      </c>
      <c r="F14" s="23">
        <f t="shared" si="0"/>
        <v>48.87890625</v>
      </c>
      <c r="G14" s="24">
        <f t="shared" si="1"/>
        <v>49.765625</v>
      </c>
      <c r="H14" s="25">
        <f t="shared" si="2"/>
        <v>51.5625</v>
      </c>
      <c r="I14" s="23">
        <f t="shared" si="7"/>
        <v>0.87890625</v>
      </c>
      <c r="J14" s="24">
        <f t="shared" si="8"/>
        <v>1.765625</v>
      </c>
      <c r="K14" s="25">
        <f t="shared" si="9"/>
        <v>3.5625</v>
      </c>
      <c r="L14" s="35">
        <f t="shared" si="3"/>
        <v>1.7981299448573483E-2</v>
      </c>
      <c r="M14" s="36">
        <f t="shared" si="4"/>
        <v>3.5478806907378334E-2</v>
      </c>
      <c r="N14" s="37">
        <f t="shared" si="5"/>
        <v>6.9090909090909092E-2</v>
      </c>
    </row>
    <row r="15" spans="2:14">
      <c r="B15" s="7">
        <v>8</v>
      </c>
      <c r="C15" s="8">
        <v>8</v>
      </c>
      <c r="D15" s="9">
        <v>0.25</v>
      </c>
      <c r="E15" s="21">
        <f t="shared" si="6"/>
        <v>64</v>
      </c>
      <c r="F15" s="23">
        <f t="shared" si="0"/>
        <v>65.00390625</v>
      </c>
      <c r="G15" s="24">
        <f t="shared" si="1"/>
        <v>66.015625</v>
      </c>
      <c r="H15" s="25">
        <f t="shared" si="2"/>
        <v>68.0625</v>
      </c>
      <c r="I15" s="23">
        <f t="shared" si="7"/>
        <v>1.00390625</v>
      </c>
      <c r="J15" s="24">
        <f t="shared" si="8"/>
        <v>2.015625</v>
      </c>
      <c r="K15" s="25">
        <f t="shared" si="9"/>
        <v>4.0625</v>
      </c>
      <c r="L15" s="35">
        <f t="shared" si="3"/>
        <v>1.5443783426476775E-2</v>
      </c>
      <c r="M15" s="36">
        <f t="shared" si="4"/>
        <v>3.0532544378698224E-2</v>
      </c>
      <c r="N15" s="37">
        <f t="shared" si="5"/>
        <v>5.968778696051423E-2</v>
      </c>
    </row>
    <row r="16" spans="2:14">
      <c r="B16" s="7">
        <v>8</v>
      </c>
      <c r="C16" s="8">
        <v>10</v>
      </c>
      <c r="D16" s="9">
        <v>0.25</v>
      </c>
      <c r="E16" s="21">
        <f t="shared" si="6"/>
        <v>80</v>
      </c>
      <c r="F16" s="23">
        <f t="shared" si="0"/>
        <v>81.12890625</v>
      </c>
      <c r="G16" s="24">
        <f t="shared" si="1"/>
        <v>82.265625</v>
      </c>
      <c r="H16" s="25">
        <f t="shared" si="2"/>
        <v>84.5625</v>
      </c>
      <c r="I16" s="23">
        <f t="shared" si="7"/>
        <v>1.12890625</v>
      </c>
      <c r="J16" s="24">
        <f t="shared" si="8"/>
        <v>2.265625</v>
      </c>
      <c r="K16" s="25">
        <f t="shared" si="9"/>
        <v>4.5625</v>
      </c>
      <c r="L16" s="35">
        <f t="shared" si="3"/>
        <v>1.391496942558621E-2</v>
      </c>
      <c r="M16" s="36">
        <f t="shared" si="4"/>
        <v>2.7540360873694207E-2</v>
      </c>
      <c r="N16" s="37">
        <f t="shared" si="5"/>
        <v>5.3954175905395418E-2</v>
      </c>
    </row>
    <row r="17" spans="2:14">
      <c r="B17" s="7">
        <v>8</v>
      </c>
      <c r="C17" s="8">
        <v>10</v>
      </c>
      <c r="D17" s="9">
        <f>3/8</f>
        <v>0.375</v>
      </c>
      <c r="E17" s="21">
        <f t="shared" si="6"/>
        <v>80</v>
      </c>
      <c r="F17" s="23">
        <f t="shared" si="0"/>
        <v>81.12890625</v>
      </c>
      <c r="G17" s="24">
        <f t="shared" si="1"/>
        <v>82.265625</v>
      </c>
      <c r="H17" s="25">
        <f t="shared" si="2"/>
        <v>84.5625</v>
      </c>
      <c r="I17" s="23">
        <f t="shared" si="7"/>
        <v>1.12890625</v>
      </c>
      <c r="J17" s="24">
        <f t="shared" si="8"/>
        <v>2.265625</v>
      </c>
      <c r="K17" s="25">
        <f t="shared" si="9"/>
        <v>4.5625</v>
      </c>
      <c r="L17" s="35">
        <f t="shared" si="3"/>
        <v>1.391496942558621E-2</v>
      </c>
      <c r="M17" s="36">
        <f t="shared" si="4"/>
        <v>2.7540360873694207E-2</v>
      </c>
      <c r="N17" s="37">
        <f t="shared" si="5"/>
        <v>5.3954175905395418E-2</v>
      </c>
    </row>
    <row r="18" spans="2:14">
      <c r="B18" s="7">
        <v>8</v>
      </c>
      <c r="C18" s="8">
        <v>12</v>
      </c>
      <c r="D18" s="9">
        <v>0.25</v>
      </c>
      <c r="E18" s="21">
        <f t="shared" si="6"/>
        <v>96</v>
      </c>
      <c r="F18" s="23">
        <f t="shared" si="0"/>
        <v>97.25390625</v>
      </c>
      <c r="G18" s="24">
        <f t="shared" si="1"/>
        <v>98.515625</v>
      </c>
      <c r="H18" s="25">
        <f t="shared" si="2"/>
        <v>101.0625</v>
      </c>
      <c r="I18" s="23">
        <f t="shared" si="7"/>
        <v>1.25390625</v>
      </c>
      <c r="J18" s="24">
        <f t="shared" si="8"/>
        <v>2.515625</v>
      </c>
      <c r="K18" s="25">
        <f t="shared" si="9"/>
        <v>5.0625</v>
      </c>
      <c r="L18" s="35">
        <f t="shared" si="3"/>
        <v>1.2893119652970237E-2</v>
      </c>
      <c r="M18" s="36">
        <f t="shared" si="4"/>
        <v>2.5535289452815225E-2</v>
      </c>
      <c r="N18" s="37">
        <f t="shared" si="5"/>
        <v>5.0092764378478663E-2</v>
      </c>
    </row>
    <row r="19" spans="2:14">
      <c r="B19" s="7">
        <v>10</v>
      </c>
      <c r="C19" s="8">
        <v>12</v>
      </c>
      <c r="D19" s="9">
        <v>0.25</v>
      </c>
      <c r="E19" s="21">
        <f t="shared" si="6"/>
        <v>120</v>
      </c>
      <c r="F19" s="23">
        <f t="shared" si="0"/>
        <v>121.37890625</v>
      </c>
      <c r="G19" s="24">
        <f t="shared" si="1"/>
        <v>122.765625</v>
      </c>
      <c r="H19" s="25">
        <f t="shared" si="2"/>
        <v>125.5625</v>
      </c>
      <c r="I19" s="23">
        <f t="shared" si="7"/>
        <v>1.37890625</v>
      </c>
      <c r="J19" s="24">
        <f t="shared" si="8"/>
        <v>2.765625</v>
      </c>
      <c r="K19" s="25">
        <f t="shared" si="9"/>
        <v>5.5625</v>
      </c>
      <c r="L19" s="35">
        <f t="shared" si="3"/>
        <v>1.1360344994046279E-2</v>
      </c>
      <c r="M19" s="36">
        <f t="shared" si="4"/>
        <v>2.2527682321496753E-2</v>
      </c>
      <c r="N19" s="37">
        <f t="shared" si="5"/>
        <v>4.4300647088103537E-2</v>
      </c>
    </row>
    <row r="20" spans="2:14">
      <c r="B20" s="7">
        <v>10</v>
      </c>
      <c r="C20" s="8">
        <v>12</v>
      </c>
      <c r="D20" s="9">
        <f>3/8</f>
        <v>0.375</v>
      </c>
      <c r="E20" s="21">
        <f t="shared" si="6"/>
        <v>120</v>
      </c>
      <c r="F20" s="23">
        <f t="shared" si="0"/>
        <v>121.37890625</v>
      </c>
      <c r="G20" s="24">
        <f t="shared" si="1"/>
        <v>122.765625</v>
      </c>
      <c r="H20" s="25">
        <f t="shared" si="2"/>
        <v>125.5625</v>
      </c>
      <c r="I20" s="23">
        <f t="shared" si="7"/>
        <v>1.37890625</v>
      </c>
      <c r="J20" s="24">
        <f t="shared" si="8"/>
        <v>2.765625</v>
      </c>
      <c r="K20" s="25">
        <f t="shared" si="9"/>
        <v>5.5625</v>
      </c>
      <c r="L20" s="35">
        <f t="shared" si="3"/>
        <v>1.1360344994046279E-2</v>
      </c>
      <c r="M20" s="36">
        <f t="shared" si="4"/>
        <v>2.2527682321496753E-2</v>
      </c>
      <c r="N20" s="37">
        <f t="shared" si="5"/>
        <v>4.4300647088103537E-2</v>
      </c>
    </row>
    <row r="21" spans="2:14">
      <c r="B21" s="7">
        <v>12</v>
      </c>
      <c r="C21" s="8">
        <v>12</v>
      </c>
      <c r="D21" s="9">
        <f>3/8</f>
        <v>0.375</v>
      </c>
      <c r="E21" s="21">
        <f t="shared" si="6"/>
        <v>144</v>
      </c>
      <c r="F21" s="23">
        <f t="shared" si="0"/>
        <v>145.50390625</v>
      </c>
      <c r="G21" s="24">
        <f t="shared" si="1"/>
        <v>147.015625</v>
      </c>
      <c r="H21" s="25">
        <f t="shared" si="2"/>
        <v>150.0625</v>
      </c>
      <c r="I21" s="23">
        <f t="shared" si="7"/>
        <v>1.50390625</v>
      </c>
      <c r="J21" s="24">
        <f t="shared" si="8"/>
        <v>3.015625</v>
      </c>
      <c r="K21" s="25">
        <f t="shared" si="9"/>
        <v>6.0625</v>
      </c>
      <c r="L21" s="35">
        <f t="shared" si="3"/>
        <v>1.0335847942226637E-2</v>
      </c>
      <c r="M21" s="36">
        <f t="shared" si="4"/>
        <v>2.0512275480922521E-2</v>
      </c>
      <c r="N21" s="37">
        <f t="shared" si="5"/>
        <v>4.0399833402748851E-2</v>
      </c>
    </row>
    <row r="22" spans="2:14">
      <c r="B22" s="7">
        <v>12</v>
      </c>
      <c r="C22" s="8">
        <v>12</v>
      </c>
      <c r="D22" s="9">
        <v>0.5</v>
      </c>
      <c r="E22" s="21">
        <f t="shared" si="6"/>
        <v>144</v>
      </c>
      <c r="F22" s="23">
        <f t="shared" si="0"/>
        <v>145.50390625</v>
      </c>
      <c r="G22" s="24">
        <f t="shared" si="1"/>
        <v>147.015625</v>
      </c>
      <c r="H22" s="25">
        <f t="shared" si="2"/>
        <v>150.0625</v>
      </c>
      <c r="I22" s="23">
        <f t="shared" si="7"/>
        <v>1.50390625</v>
      </c>
      <c r="J22" s="24">
        <f t="shared" si="8"/>
        <v>3.015625</v>
      </c>
      <c r="K22" s="25">
        <f t="shared" si="9"/>
        <v>6.0625</v>
      </c>
      <c r="L22" s="35">
        <f t="shared" si="3"/>
        <v>1.0335847942226637E-2</v>
      </c>
      <c r="M22" s="36">
        <f t="shared" si="4"/>
        <v>2.0512275480922521E-2</v>
      </c>
      <c r="N22" s="37">
        <f t="shared" si="5"/>
        <v>4.0399833402748851E-2</v>
      </c>
    </row>
    <row r="23" spans="2:14">
      <c r="B23" s="7">
        <v>16</v>
      </c>
      <c r="C23" s="8">
        <v>16</v>
      </c>
      <c r="D23" s="9">
        <f>3/8</f>
        <v>0.375</v>
      </c>
      <c r="E23" s="21">
        <f t="shared" si="6"/>
        <v>256</v>
      </c>
      <c r="F23" s="23">
        <f t="shared" si="0"/>
        <v>258.00390625</v>
      </c>
      <c r="G23" s="24">
        <f t="shared" si="1"/>
        <v>260.015625</v>
      </c>
      <c r="H23" s="25">
        <f t="shared" si="2"/>
        <v>264.0625</v>
      </c>
      <c r="I23" s="23">
        <f t="shared" si="7"/>
        <v>2.00390625</v>
      </c>
      <c r="J23" s="24">
        <f t="shared" si="8"/>
        <v>4.015625</v>
      </c>
      <c r="K23" s="25">
        <f t="shared" si="9"/>
        <v>8.0625</v>
      </c>
      <c r="L23" s="35">
        <f t="shared" si="3"/>
        <v>7.7669608926705927E-3</v>
      </c>
      <c r="M23" s="36">
        <f t="shared" si="4"/>
        <v>1.5443783426476775E-2</v>
      </c>
      <c r="N23" s="37">
        <f t="shared" si="5"/>
        <v>3.0532544378698224E-2</v>
      </c>
    </row>
    <row r="24" spans="2:14" ht="13.5" thickBot="1">
      <c r="B24" s="10">
        <v>16</v>
      </c>
      <c r="C24" s="11">
        <v>16</v>
      </c>
      <c r="D24" s="12">
        <f>0.5</f>
        <v>0.5</v>
      </c>
      <c r="E24" s="22">
        <f t="shared" si="6"/>
        <v>256</v>
      </c>
      <c r="F24" s="26">
        <f t="shared" si="0"/>
        <v>258.00390625</v>
      </c>
      <c r="G24" s="27">
        <f t="shared" si="1"/>
        <v>260.015625</v>
      </c>
      <c r="H24" s="28">
        <f t="shared" si="2"/>
        <v>264.0625</v>
      </c>
      <c r="I24" s="26">
        <f t="shared" si="7"/>
        <v>2.00390625</v>
      </c>
      <c r="J24" s="27">
        <f t="shared" si="8"/>
        <v>4.015625</v>
      </c>
      <c r="K24" s="28">
        <f t="shared" si="9"/>
        <v>8.0625</v>
      </c>
      <c r="L24" s="38">
        <f t="shared" si="3"/>
        <v>7.7669608926705927E-3</v>
      </c>
      <c r="M24" s="39">
        <f t="shared" si="4"/>
        <v>1.5443783426476775E-2</v>
      </c>
      <c r="N24" s="40">
        <f>K24/H24</f>
        <v>3.0532544378698224E-2</v>
      </c>
    </row>
    <row r="25" spans="2:14">
      <c r="B25" s="8"/>
      <c r="C25" s="8"/>
      <c r="D25" s="19"/>
      <c r="E25" s="21"/>
      <c r="F25" s="24"/>
      <c r="G25" s="24"/>
      <c r="H25" s="24"/>
      <c r="I25" s="24"/>
      <c r="J25" s="24"/>
      <c r="K25" s="24"/>
      <c r="L25" s="36"/>
      <c r="M25" s="36"/>
      <c r="N25" s="36"/>
    </row>
    <row r="26" spans="2:14" ht="13.5" thickBot="1">
      <c r="B26" s="8"/>
      <c r="C26" s="8"/>
      <c r="D26" s="19"/>
      <c r="E26" s="21"/>
      <c r="F26" s="51" t="s">
        <v>97</v>
      </c>
      <c r="G26" s="51"/>
      <c r="H26" s="52">
        <v>576</v>
      </c>
      <c r="I26" s="24"/>
      <c r="J26" s="24"/>
      <c r="K26" s="24"/>
      <c r="L26" s="53" t="s">
        <v>98</v>
      </c>
      <c r="M26" s="53"/>
      <c r="N26" s="54">
        <v>5.4300000000000001E-2</v>
      </c>
    </row>
    <row r="27" spans="2:14">
      <c r="B27" s="8"/>
      <c r="C27" s="8"/>
      <c r="D27" s="19"/>
      <c r="E27" s="21"/>
      <c r="F27" s="1" t="s">
        <v>99</v>
      </c>
      <c r="G27" s="2"/>
      <c r="H27" s="3"/>
      <c r="I27" s="1" t="s">
        <v>100</v>
      </c>
      <c r="J27" s="2"/>
      <c r="K27" s="3"/>
      <c r="L27" s="1" t="s">
        <v>101</v>
      </c>
      <c r="M27" s="2"/>
      <c r="N27" s="3"/>
    </row>
    <row r="28" spans="2:14" ht="14.25">
      <c r="D28" s="5"/>
      <c r="F28" s="4" t="s">
        <v>102</v>
      </c>
      <c r="G28" s="5"/>
      <c r="H28" s="6"/>
      <c r="I28" s="4" t="s">
        <v>103</v>
      </c>
      <c r="J28" s="5"/>
      <c r="K28" s="6"/>
      <c r="L28" s="4" t="s">
        <v>104</v>
      </c>
      <c r="M28" s="5"/>
      <c r="N28" s="6"/>
    </row>
    <row r="29" spans="2:14" ht="13.5" thickBot="1">
      <c r="D29" s="5"/>
      <c r="F29" s="16">
        <v>6.25E-2</v>
      </c>
      <c r="G29" s="17">
        <v>0.125</v>
      </c>
      <c r="H29" s="18">
        <v>0.25</v>
      </c>
      <c r="I29" s="16">
        <v>6.25E-2</v>
      </c>
      <c r="J29" s="17">
        <v>0.125</v>
      </c>
      <c r="K29" s="18">
        <v>0.25</v>
      </c>
      <c r="L29" s="16">
        <v>6.25E-2</v>
      </c>
      <c r="M29" s="17">
        <v>0.125</v>
      </c>
      <c r="N29" s="18">
        <v>0.25</v>
      </c>
    </row>
    <row r="30" spans="2:14">
      <c r="C30" s="41"/>
      <c r="D30" s="5"/>
      <c r="F30" s="42">
        <f t="shared" ref="F30:F47" si="10">L7*$H$26</f>
        <v>65.771626297577853</v>
      </c>
      <c r="G30" s="43">
        <f t="shared" ref="G30:G47" si="11">M7*$H$26</f>
        <v>120.88888888888889</v>
      </c>
      <c r="H30" s="44">
        <f t="shared" ref="H30:H47" si="12">N7*$H$26</f>
        <v>207.35999999999999</v>
      </c>
      <c r="I30" s="42">
        <f t="shared" ref="I30:I47" si="13">F30*D7</f>
        <v>16.442906574394463</v>
      </c>
      <c r="J30" s="43">
        <f t="shared" ref="J30:J47" si="14">G30*D7</f>
        <v>30.222222222222221</v>
      </c>
      <c r="K30" s="44">
        <f t="shared" ref="K30:K47" si="15">H30*D7</f>
        <v>51.839999999999996</v>
      </c>
      <c r="L30" s="42">
        <f>I30*$N$26</f>
        <v>0.89284982698961934</v>
      </c>
      <c r="M30" s="43">
        <f>J30*$N$26</f>
        <v>1.6410666666666667</v>
      </c>
      <c r="N30" s="44">
        <f>K30*$N$26</f>
        <v>2.8149119999999996</v>
      </c>
    </row>
    <row r="31" spans="2:14">
      <c r="D31" s="5"/>
      <c r="F31" s="45">
        <f t="shared" si="10"/>
        <v>34.380165289256198</v>
      </c>
      <c r="G31" s="46">
        <f t="shared" si="11"/>
        <v>65.771626297577853</v>
      </c>
      <c r="H31" s="47">
        <f t="shared" si="12"/>
        <v>120.88888888888889</v>
      </c>
      <c r="I31" s="45">
        <f t="shared" si="13"/>
        <v>8.5950413223140494</v>
      </c>
      <c r="J31" s="46">
        <f t="shared" si="14"/>
        <v>16.442906574394463</v>
      </c>
      <c r="K31" s="47">
        <f t="shared" si="15"/>
        <v>30.222222222222221</v>
      </c>
      <c r="L31" s="45">
        <f t="shared" ref="L31:L47" si="16">I31*$N$26</f>
        <v>0.46671074380165289</v>
      </c>
      <c r="M31" s="46">
        <f t="shared" ref="M31:M47" si="17">J31*$N$26</f>
        <v>0.89284982698961934</v>
      </c>
      <c r="N31" s="47">
        <f t="shared" ref="N31:N46" si="18">K31*$N$26</f>
        <v>1.6410666666666667</v>
      </c>
    </row>
    <row r="32" spans="2:14">
      <c r="D32" s="5"/>
      <c r="F32" s="45">
        <f t="shared" si="10"/>
        <v>23.270304039983337</v>
      </c>
      <c r="G32" s="46">
        <f t="shared" si="11"/>
        <v>45.1584</v>
      </c>
      <c r="H32" s="47">
        <f t="shared" si="12"/>
        <v>85.207100591715985</v>
      </c>
      <c r="I32" s="45">
        <f t="shared" si="13"/>
        <v>5.8175760099958342</v>
      </c>
      <c r="J32" s="46">
        <f t="shared" si="14"/>
        <v>11.2896</v>
      </c>
      <c r="K32" s="47">
        <f t="shared" si="15"/>
        <v>21.301775147928996</v>
      </c>
      <c r="L32" s="45">
        <f t="shared" si="16"/>
        <v>0.31589437734277381</v>
      </c>
      <c r="M32" s="46">
        <f t="shared" si="17"/>
        <v>0.61302528000000001</v>
      </c>
      <c r="N32" s="47">
        <f t="shared" si="18"/>
        <v>1.1566863905325446</v>
      </c>
    </row>
    <row r="33" spans="2:14">
      <c r="D33" s="5"/>
      <c r="F33" s="45">
        <f t="shared" si="10"/>
        <v>17.586745562130176</v>
      </c>
      <c r="G33" s="46">
        <f t="shared" si="11"/>
        <v>34.380165289256198</v>
      </c>
      <c r="H33" s="47">
        <f t="shared" si="12"/>
        <v>65.771626297577853</v>
      </c>
      <c r="I33" s="45">
        <f t="shared" si="13"/>
        <v>4.396686390532544</v>
      </c>
      <c r="J33" s="46">
        <f t="shared" si="14"/>
        <v>8.5950413223140494</v>
      </c>
      <c r="K33" s="47">
        <f t="shared" si="15"/>
        <v>16.442906574394463</v>
      </c>
      <c r="L33" s="45">
        <f t="shared" si="16"/>
        <v>0.23874007100591715</v>
      </c>
      <c r="M33" s="46">
        <f t="shared" si="17"/>
        <v>0.46671074380165289</v>
      </c>
      <c r="N33" s="47">
        <f t="shared" si="18"/>
        <v>0.89284982698961934</v>
      </c>
    </row>
    <row r="34" spans="2:14">
      <c r="B34" s="41"/>
      <c r="F34" s="45">
        <f t="shared" si="10"/>
        <v>15.672734096453368</v>
      </c>
      <c r="G34" s="46">
        <f t="shared" si="11"/>
        <v>30.714390065741419</v>
      </c>
      <c r="H34" s="47">
        <f t="shared" si="12"/>
        <v>59.036011080332415</v>
      </c>
      <c r="I34" s="45">
        <f t="shared" si="13"/>
        <v>4.8977294051416775</v>
      </c>
      <c r="J34" s="46">
        <f t="shared" si="14"/>
        <v>9.5982468955441931</v>
      </c>
      <c r="K34" s="47">
        <f t="shared" si="15"/>
        <v>18.448753462603879</v>
      </c>
      <c r="L34" s="45">
        <f t="shared" si="16"/>
        <v>0.26594670669919307</v>
      </c>
      <c r="M34" s="46">
        <f t="shared" si="17"/>
        <v>0.52118480642804965</v>
      </c>
      <c r="N34" s="47">
        <f t="shared" si="18"/>
        <v>1.0017673130193907</v>
      </c>
    </row>
    <row r="35" spans="2:14">
      <c r="B35" s="41"/>
      <c r="F35" s="45">
        <f t="shared" si="10"/>
        <v>11.815070677011372</v>
      </c>
      <c r="G35" s="46">
        <f t="shared" si="11"/>
        <v>23.270304039983337</v>
      </c>
      <c r="H35" s="47">
        <f t="shared" si="12"/>
        <v>45.1584</v>
      </c>
      <c r="I35" s="45">
        <f t="shared" si="13"/>
        <v>2.953767669252843</v>
      </c>
      <c r="J35" s="46">
        <f t="shared" si="14"/>
        <v>5.8175760099958342</v>
      </c>
      <c r="K35" s="47">
        <f t="shared" si="15"/>
        <v>11.2896</v>
      </c>
      <c r="L35" s="45">
        <f t="shared" si="16"/>
        <v>0.16038958444042939</v>
      </c>
      <c r="M35" s="46">
        <f t="shared" si="17"/>
        <v>0.31589437734277381</v>
      </c>
      <c r="N35" s="47">
        <f t="shared" si="18"/>
        <v>0.61302528000000001</v>
      </c>
    </row>
    <row r="36" spans="2:14">
      <c r="B36" s="41"/>
      <c r="F36" s="45">
        <f t="shared" si="10"/>
        <v>10.357228482378327</v>
      </c>
      <c r="G36" s="46">
        <f t="shared" si="11"/>
        <v>20.435792778649919</v>
      </c>
      <c r="H36" s="47">
        <f t="shared" si="12"/>
        <v>39.796363636363637</v>
      </c>
      <c r="I36" s="45">
        <f t="shared" si="13"/>
        <v>2.5893071205945817</v>
      </c>
      <c r="J36" s="46">
        <f t="shared" si="14"/>
        <v>5.1089481946624797</v>
      </c>
      <c r="K36" s="47">
        <f t="shared" si="15"/>
        <v>9.9490909090909092</v>
      </c>
      <c r="L36" s="45">
        <f t="shared" si="16"/>
        <v>0.14059937664828578</v>
      </c>
      <c r="M36" s="46">
        <f t="shared" si="17"/>
        <v>0.27741588697017266</v>
      </c>
      <c r="N36" s="47">
        <f t="shared" si="18"/>
        <v>0.54023563636363636</v>
      </c>
    </row>
    <row r="37" spans="2:14">
      <c r="B37" s="41"/>
      <c r="F37" s="45">
        <f t="shared" si="10"/>
        <v>10.357228482378327</v>
      </c>
      <c r="G37" s="46">
        <f t="shared" si="11"/>
        <v>20.435792778649919</v>
      </c>
      <c r="H37" s="47">
        <f t="shared" si="12"/>
        <v>39.796363636363637</v>
      </c>
      <c r="I37" s="45">
        <f t="shared" si="13"/>
        <v>3.8839606808918727</v>
      </c>
      <c r="J37" s="46">
        <f t="shared" si="14"/>
        <v>7.6634222919937196</v>
      </c>
      <c r="K37" s="47">
        <f t="shared" si="15"/>
        <v>14.923636363636364</v>
      </c>
      <c r="L37" s="45">
        <f t="shared" si="16"/>
        <v>0.21089906497242869</v>
      </c>
      <c r="M37" s="46">
        <f t="shared" si="17"/>
        <v>0.41612383045525897</v>
      </c>
      <c r="N37" s="47">
        <f t="shared" si="18"/>
        <v>0.8103534545454546</v>
      </c>
    </row>
    <row r="38" spans="2:14">
      <c r="B38" s="41"/>
      <c r="F38" s="45">
        <f t="shared" si="10"/>
        <v>8.8956192536506222</v>
      </c>
      <c r="G38" s="46">
        <f t="shared" si="11"/>
        <v>17.586745562130176</v>
      </c>
      <c r="H38" s="47">
        <f t="shared" si="12"/>
        <v>34.380165289256198</v>
      </c>
      <c r="I38" s="45">
        <f t="shared" si="13"/>
        <v>2.2239048134126556</v>
      </c>
      <c r="J38" s="46">
        <f t="shared" si="14"/>
        <v>4.396686390532544</v>
      </c>
      <c r="K38" s="47">
        <f t="shared" si="15"/>
        <v>8.5950413223140494</v>
      </c>
      <c r="L38" s="45">
        <f t="shared" si="16"/>
        <v>0.12075803136830721</v>
      </c>
      <c r="M38" s="46">
        <f t="shared" si="17"/>
        <v>0.23874007100591715</v>
      </c>
      <c r="N38" s="47">
        <f t="shared" si="18"/>
        <v>0.46671074380165289</v>
      </c>
    </row>
    <row r="39" spans="2:14">
      <c r="B39" s="41"/>
      <c r="F39" s="45">
        <f t="shared" si="10"/>
        <v>8.0150223891376573</v>
      </c>
      <c r="G39" s="46">
        <f t="shared" si="11"/>
        <v>15.863247863247864</v>
      </c>
      <c r="H39" s="47">
        <f t="shared" si="12"/>
        <v>31.077605321507761</v>
      </c>
      <c r="I39" s="45">
        <f t="shared" si="13"/>
        <v>2.0037555972844143</v>
      </c>
      <c r="J39" s="46">
        <f t="shared" si="14"/>
        <v>3.9658119658119659</v>
      </c>
      <c r="K39" s="47">
        <f t="shared" si="15"/>
        <v>7.7694013303769403</v>
      </c>
      <c r="L39" s="45">
        <f t="shared" si="16"/>
        <v>0.1088039289325437</v>
      </c>
      <c r="M39" s="46">
        <f t="shared" si="17"/>
        <v>0.21534358974358975</v>
      </c>
      <c r="N39" s="47">
        <f t="shared" si="18"/>
        <v>0.42187849223946788</v>
      </c>
    </row>
    <row r="40" spans="2:14">
      <c r="B40" s="41"/>
      <c r="F40" s="45">
        <f t="shared" si="10"/>
        <v>8.0150223891376573</v>
      </c>
      <c r="G40" s="46">
        <f t="shared" si="11"/>
        <v>15.863247863247864</v>
      </c>
      <c r="H40" s="47">
        <f t="shared" si="12"/>
        <v>31.077605321507761</v>
      </c>
      <c r="I40" s="45">
        <f t="shared" si="13"/>
        <v>3.0056333959266217</v>
      </c>
      <c r="J40" s="46">
        <f t="shared" si="14"/>
        <v>5.9487179487179489</v>
      </c>
      <c r="K40" s="47">
        <f t="shared" si="15"/>
        <v>11.65410199556541</v>
      </c>
      <c r="L40" s="45">
        <f t="shared" si="16"/>
        <v>0.16320589339881555</v>
      </c>
      <c r="M40" s="46">
        <f t="shared" si="17"/>
        <v>0.32301538461538465</v>
      </c>
      <c r="N40" s="47">
        <f t="shared" si="18"/>
        <v>0.63281773835920174</v>
      </c>
    </row>
    <row r="41" spans="2:14">
      <c r="B41" s="41"/>
      <c r="F41" s="45">
        <f t="shared" si="10"/>
        <v>7.4264369201108567</v>
      </c>
      <c r="G41" s="46">
        <f t="shared" si="11"/>
        <v>14.708326724821569</v>
      </c>
      <c r="H41" s="47">
        <f t="shared" si="12"/>
        <v>28.853432282003709</v>
      </c>
      <c r="I41" s="45">
        <f t="shared" si="13"/>
        <v>1.8566092300277142</v>
      </c>
      <c r="J41" s="46">
        <f t="shared" si="14"/>
        <v>3.6770816812053924</v>
      </c>
      <c r="K41" s="47">
        <f t="shared" si="15"/>
        <v>7.2133580705009273</v>
      </c>
      <c r="L41" s="45">
        <f t="shared" si="16"/>
        <v>0.10081388119050488</v>
      </c>
      <c r="M41" s="46">
        <f t="shared" si="17"/>
        <v>0.1996655352894528</v>
      </c>
      <c r="N41" s="47">
        <f t="shared" si="18"/>
        <v>0.39168534322820037</v>
      </c>
    </row>
    <row r="42" spans="2:14">
      <c r="B42" s="41"/>
      <c r="F42" s="45">
        <f t="shared" si="10"/>
        <v>6.543558716570657</v>
      </c>
      <c r="G42" s="46">
        <f t="shared" si="11"/>
        <v>12.975945017182131</v>
      </c>
      <c r="H42" s="47">
        <f t="shared" si="12"/>
        <v>25.517172722747638</v>
      </c>
      <c r="I42" s="45">
        <f t="shared" si="13"/>
        <v>1.6358896791426643</v>
      </c>
      <c r="J42" s="46">
        <f t="shared" si="14"/>
        <v>3.2439862542955327</v>
      </c>
      <c r="K42" s="47">
        <f t="shared" si="15"/>
        <v>6.3792931806869095</v>
      </c>
      <c r="L42" s="45">
        <f t="shared" si="16"/>
        <v>8.8828809577446668E-2</v>
      </c>
      <c r="M42" s="46">
        <f t="shared" si="17"/>
        <v>0.17614845360824744</v>
      </c>
      <c r="N42" s="47">
        <f t="shared" si="18"/>
        <v>0.34639561971129917</v>
      </c>
    </row>
    <row r="43" spans="2:14">
      <c r="B43" s="41"/>
      <c r="F43" s="45">
        <f t="shared" si="10"/>
        <v>6.543558716570657</v>
      </c>
      <c r="G43" s="46">
        <f t="shared" si="11"/>
        <v>12.975945017182131</v>
      </c>
      <c r="H43" s="47">
        <f t="shared" si="12"/>
        <v>25.517172722747638</v>
      </c>
      <c r="I43" s="45">
        <f t="shared" si="13"/>
        <v>2.4538345187139963</v>
      </c>
      <c r="J43" s="46">
        <f t="shared" si="14"/>
        <v>4.8659793814432994</v>
      </c>
      <c r="K43" s="47">
        <f t="shared" si="15"/>
        <v>9.5689397710303652</v>
      </c>
      <c r="L43" s="45">
        <f t="shared" si="16"/>
        <v>0.13324321436617001</v>
      </c>
      <c r="M43" s="46">
        <f t="shared" si="17"/>
        <v>0.26422268041237118</v>
      </c>
      <c r="N43" s="47">
        <f t="shared" si="18"/>
        <v>0.51959342956694887</v>
      </c>
    </row>
    <row r="44" spans="2:14">
      <c r="B44" s="41"/>
      <c r="F44" s="45">
        <f t="shared" si="10"/>
        <v>5.9534484147225433</v>
      </c>
      <c r="G44" s="46">
        <f t="shared" si="11"/>
        <v>11.815070677011372</v>
      </c>
      <c r="H44" s="47">
        <f t="shared" si="12"/>
        <v>23.270304039983337</v>
      </c>
      <c r="I44" s="45">
        <f t="shared" si="13"/>
        <v>2.2325431555209536</v>
      </c>
      <c r="J44" s="46">
        <f t="shared" si="14"/>
        <v>4.4306515038792647</v>
      </c>
      <c r="K44" s="47">
        <f t="shared" si="15"/>
        <v>8.7263640149937522</v>
      </c>
      <c r="L44" s="45">
        <f t="shared" si="16"/>
        <v>0.12122709334478779</v>
      </c>
      <c r="M44" s="46">
        <f t="shared" si="17"/>
        <v>0.24058437666064408</v>
      </c>
      <c r="N44" s="47">
        <f t="shared" si="18"/>
        <v>0.47384156601416078</v>
      </c>
    </row>
    <row r="45" spans="2:14">
      <c r="F45" s="45">
        <f t="shared" si="10"/>
        <v>5.9534484147225433</v>
      </c>
      <c r="G45" s="46">
        <f t="shared" si="11"/>
        <v>11.815070677011372</v>
      </c>
      <c r="H45" s="47">
        <f t="shared" si="12"/>
        <v>23.270304039983337</v>
      </c>
      <c r="I45" s="45">
        <f t="shared" si="13"/>
        <v>2.9767242073612716</v>
      </c>
      <c r="J45" s="46">
        <f t="shared" si="14"/>
        <v>5.9075353385056859</v>
      </c>
      <c r="K45" s="47">
        <f t="shared" si="15"/>
        <v>11.635152019991668</v>
      </c>
      <c r="L45" s="45">
        <f t="shared" si="16"/>
        <v>0.16163612445971706</v>
      </c>
      <c r="M45" s="46">
        <f t="shared" si="17"/>
        <v>0.32077916888085878</v>
      </c>
      <c r="N45" s="47">
        <f t="shared" si="18"/>
        <v>0.63178875468554763</v>
      </c>
    </row>
    <row r="46" spans="2:14">
      <c r="F46" s="45">
        <f t="shared" si="10"/>
        <v>4.473769474178261</v>
      </c>
      <c r="G46" s="46">
        <f t="shared" si="11"/>
        <v>8.8956192536506222</v>
      </c>
      <c r="H46" s="47">
        <f t="shared" si="12"/>
        <v>17.586745562130176</v>
      </c>
      <c r="I46" s="45">
        <f t="shared" si="13"/>
        <v>1.6776635528168478</v>
      </c>
      <c r="J46" s="46">
        <f t="shared" si="14"/>
        <v>3.3358572201189833</v>
      </c>
      <c r="K46" s="47">
        <f t="shared" si="15"/>
        <v>6.5950295857988159</v>
      </c>
      <c r="L46" s="45">
        <f t="shared" si="16"/>
        <v>9.1097130917954836E-2</v>
      </c>
      <c r="M46" s="46">
        <f t="shared" si="17"/>
        <v>0.18113704705246081</v>
      </c>
      <c r="N46" s="47">
        <f t="shared" si="18"/>
        <v>0.3581101065088757</v>
      </c>
    </row>
    <row r="47" spans="2:14" ht="13.5" thickBot="1">
      <c r="F47" s="48">
        <f t="shared" si="10"/>
        <v>4.473769474178261</v>
      </c>
      <c r="G47" s="49">
        <f t="shared" si="11"/>
        <v>8.8956192536506222</v>
      </c>
      <c r="H47" s="50">
        <f t="shared" si="12"/>
        <v>17.586745562130176</v>
      </c>
      <c r="I47" s="48">
        <f t="shared" si="13"/>
        <v>2.2368847370891305</v>
      </c>
      <c r="J47" s="49">
        <f t="shared" si="14"/>
        <v>4.4478096268253111</v>
      </c>
      <c r="K47" s="50">
        <f t="shared" si="15"/>
        <v>8.7933727810650879</v>
      </c>
      <c r="L47" s="48">
        <f t="shared" si="16"/>
        <v>0.12146284122393979</v>
      </c>
      <c r="M47" s="49">
        <f t="shared" si="17"/>
        <v>0.24151606273661441</v>
      </c>
      <c r="N47" s="50">
        <f>K47*$N$26</f>
        <v>0.47748014201183431</v>
      </c>
    </row>
    <row r="50" spans="3:14">
      <c r="I50" s="53" t="s">
        <v>105</v>
      </c>
      <c r="J50" s="53"/>
      <c r="K50" s="54">
        <v>12.33</v>
      </c>
    </row>
    <row r="51" spans="3:14" ht="13.5" thickBot="1">
      <c r="I51" s="53" t="s">
        <v>107</v>
      </c>
      <c r="J51" s="53"/>
      <c r="K51" s="55">
        <f>1/K50</f>
        <v>8.1103000811030002E-2</v>
      </c>
    </row>
    <row r="52" spans="3:14">
      <c r="C52" s="1"/>
      <c r="D52" s="2"/>
      <c r="E52" s="3"/>
      <c r="F52" s="1" t="s">
        <v>101</v>
      </c>
      <c r="G52" s="2"/>
      <c r="H52" s="3"/>
      <c r="I52" s="1" t="s">
        <v>108</v>
      </c>
      <c r="J52" s="2"/>
      <c r="K52" s="3"/>
      <c r="L52" s="1" t="s">
        <v>100</v>
      </c>
      <c r="M52" s="2"/>
      <c r="N52" s="3"/>
    </row>
    <row r="53" spans="3:14" ht="14.25">
      <c r="C53" s="4" t="s">
        <v>54</v>
      </c>
      <c r="D53" s="5"/>
      <c r="E53" s="6"/>
      <c r="F53" s="4" t="s">
        <v>112</v>
      </c>
      <c r="G53" s="5"/>
      <c r="H53" s="6"/>
      <c r="I53" s="4" t="s">
        <v>110</v>
      </c>
      <c r="J53" s="5"/>
      <c r="K53" s="6"/>
      <c r="L53" s="4" t="s">
        <v>111</v>
      </c>
      <c r="M53" s="5"/>
      <c r="N53" s="6"/>
    </row>
    <row r="54" spans="3:14" ht="13.5" thickBot="1">
      <c r="C54" s="13" t="s">
        <v>62</v>
      </c>
      <c r="D54" s="14" t="s">
        <v>63</v>
      </c>
      <c r="E54" s="15" t="s">
        <v>64</v>
      </c>
      <c r="F54" s="16">
        <v>6.25E-2</v>
      </c>
      <c r="G54" s="17">
        <v>0.125</v>
      </c>
      <c r="H54" s="18">
        <v>0.25</v>
      </c>
      <c r="I54" s="16">
        <v>6.25E-2</v>
      </c>
      <c r="J54" s="17">
        <v>0.125</v>
      </c>
      <c r="K54" s="18">
        <v>0.25</v>
      </c>
      <c r="L54" s="16">
        <v>6.25E-2</v>
      </c>
      <c r="M54" s="17">
        <v>0.125</v>
      </c>
      <c r="N54" s="18">
        <v>0.25</v>
      </c>
    </row>
    <row r="55" spans="3:14">
      <c r="C55" s="62">
        <v>1</v>
      </c>
      <c r="D55" s="63">
        <v>1</v>
      </c>
      <c r="E55" s="64">
        <v>0.25</v>
      </c>
      <c r="F55" s="65">
        <f>((H26/144)/I55)</f>
        <v>55.238852614543234</v>
      </c>
      <c r="G55" s="66">
        <f t="shared" ref="G55:G72" si="19">M55/J55</f>
        <v>30.053623659408519</v>
      </c>
      <c r="H55" s="67">
        <f t="shared" ref="H55:H72" si="20">N55/K55</f>
        <v>17.520974012686725</v>
      </c>
      <c r="I55" s="42">
        <f>L30*$K$51</f>
        <v>7.2412800242467087E-2</v>
      </c>
      <c r="J55" s="43">
        <f>M30*$K$51</f>
        <v>0.13309543119762096</v>
      </c>
      <c r="K55" s="44">
        <f>N30*$K$51</f>
        <v>0.22829781021897805</v>
      </c>
      <c r="L55" s="42">
        <f t="shared" ref="L55:L72" si="21">$H$26/144</f>
        <v>4</v>
      </c>
      <c r="M55" s="43">
        <f t="shared" ref="M55:N70" si="22">$H$26/144</f>
        <v>4</v>
      </c>
      <c r="N55" s="44">
        <f t="shared" si="22"/>
        <v>4</v>
      </c>
    </row>
    <row r="56" spans="3:14">
      <c r="C56" s="56">
        <v>2</v>
      </c>
      <c r="D56" s="57">
        <v>2</v>
      </c>
      <c r="E56" s="58">
        <v>0.25</v>
      </c>
      <c r="F56" s="45">
        <f t="shared" ref="F56:F72" si="23">L56/I56</f>
        <v>105.67573310667235</v>
      </c>
      <c r="G56" s="46">
        <f t="shared" si="19"/>
        <v>55.238852614543234</v>
      </c>
      <c r="H56" s="47">
        <f t="shared" si="20"/>
        <v>30.053623659408519</v>
      </c>
      <c r="I56" s="45">
        <f t="shared" ref="I56:I72" si="24">L31*$K$51</f>
        <v>3.7851641833061868E-2</v>
      </c>
      <c r="J56" s="46">
        <f t="shared" ref="J56:J72" si="25">M31*$K$51</f>
        <v>7.2412800242467087E-2</v>
      </c>
      <c r="K56" s="47">
        <f t="shared" ref="K56:K72" si="26">N31*$K$51</f>
        <v>0.13309543119762096</v>
      </c>
      <c r="L56" s="45">
        <f t="shared" si="21"/>
        <v>4</v>
      </c>
      <c r="M56" s="46">
        <f t="shared" si="22"/>
        <v>4</v>
      </c>
      <c r="N56" s="47">
        <f t="shared" si="22"/>
        <v>4</v>
      </c>
    </row>
    <row r="57" spans="3:14">
      <c r="C57" s="62">
        <v>3</v>
      </c>
      <c r="D57" s="63">
        <v>3</v>
      </c>
      <c r="E57" s="64">
        <v>0.25</v>
      </c>
      <c r="F57" s="68">
        <f t="shared" si="23"/>
        <v>156.12813502686492</v>
      </c>
      <c r="G57" s="55">
        <f t="shared" si="19"/>
        <v>80.453452099071683</v>
      </c>
      <c r="H57" s="69">
        <f t="shared" si="20"/>
        <v>42.639042357274398</v>
      </c>
      <c r="I57" s="45">
        <f t="shared" si="24"/>
        <v>2.5619981941830801E-2</v>
      </c>
      <c r="J57" s="46">
        <f t="shared" si="25"/>
        <v>4.9718189781021896E-2</v>
      </c>
      <c r="K57" s="47">
        <f t="shared" si="26"/>
        <v>9.3810737269468328E-2</v>
      </c>
      <c r="L57" s="45">
        <f t="shared" si="21"/>
        <v>4</v>
      </c>
      <c r="M57" s="46">
        <f t="shared" si="22"/>
        <v>4</v>
      </c>
      <c r="N57" s="47">
        <f t="shared" si="22"/>
        <v>4</v>
      </c>
    </row>
    <row r="58" spans="3:14">
      <c r="C58" s="56">
        <v>4</v>
      </c>
      <c r="D58" s="57">
        <v>4</v>
      </c>
      <c r="E58" s="58">
        <v>0.25</v>
      </c>
      <c r="F58" s="45">
        <f t="shared" si="23"/>
        <v>206.58450754493413</v>
      </c>
      <c r="G58" s="46">
        <f t="shared" si="19"/>
        <v>105.67573310667235</v>
      </c>
      <c r="H58" s="47">
        <f t="shared" si="20"/>
        <v>55.238852614543234</v>
      </c>
      <c r="I58" s="45">
        <f t="shared" si="24"/>
        <v>1.936253617241826E-2</v>
      </c>
      <c r="J58" s="46">
        <f t="shared" si="25"/>
        <v>3.7851641833061868E-2</v>
      </c>
      <c r="K58" s="47">
        <f t="shared" si="26"/>
        <v>7.2412800242467087E-2</v>
      </c>
      <c r="L58" s="45">
        <f t="shared" si="21"/>
        <v>4</v>
      </c>
      <c r="M58" s="46">
        <f t="shared" si="22"/>
        <v>4</v>
      </c>
      <c r="N58" s="47">
        <f t="shared" si="22"/>
        <v>4</v>
      </c>
    </row>
    <row r="59" spans="3:14">
      <c r="C59" s="62">
        <v>4.5</v>
      </c>
      <c r="D59" s="63">
        <v>4.5</v>
      </c>
      <c r="E59" s="64">
        <v>0.3125</v>
      </c>
      <c r="F59" s="68">
        <f t="shared" si="23"/>
        <v>185.45068902013085</v>
      </c>
      <c r="G59" s="55">
        <f t="shared" si="19"/>
        <v>94.630540629178356</v>
      </c>
      <c r="H59" s="69">
        <f t="shared" si="20"/>
        <v>49.232989895973319</v>
      </c>
      <c r="I59" s="45">
        <f t="shared" si="24"/>
        <v>2.1569075969115413E-2</v>
      </c>
      <c r="J59" s="46">
        <f t="shared" si="25"/>
        <v>4.2269651778430624E-2</v>
      </c>
      <c r="K59" s="47">
        <f t="shared" si="26"/>
        <v>8.1246335200274994E-2</v>
      </c>
      <c r="L59" s="45">
        <f t="shared" si="21"/>
        <v>4</v>
      </c>
      <c r="M59" s="46">
        <f t="shared" si="22"/>
        <v>4</v>
      </c>
      <c r="N59" s="47">
        <f t="shared" si="22"/>
        <v>4</v>
      </c>
    </row>
    <row r="60" spans="3:14">
      <c r="C60" s="56">
        <v>6</v>
      </c>
      <c r="D60" s="57">
        <v>6</v>
      </c>
      <c r="E60" s="58">
        <v>0.25</v>
      </c>
      <c r="F60" s="45">
        <f t="shared" si="23"/>
        <v>307.50126432504129</v>
      </c>
      <c r="G60" s="46">
        <f t="shared" si="19"/>
        <v>156.12813502686492</v>
      </c>
      <c r="H60" s="47">
        <f t="shared" si="20"/>
        <v>80.453452099071683</v>
      </c>
      <c r="I60" s="45">
        <f t="shared" si="24"/>
        <v>1.3008076596952909E-2</v>
      </c>
      <c r="J60" s="46">
        <f t="shared" si="25"/>
        <v>2.5619981941830801E-2</v>
      </c>
      <c r="K60" s="47">
        <f t="shared" si="26"/>
        <v>4.9718189781021896E-2</v>
      </c>
      <c r="L60" s="45">
        <f t="shared" si="21"/>
        <v>4</v>
      </c>
      <c r="M60" s="46">
        <f t="shared" si="22"/>
        <v>4</v>
      </c>
      <c r="N60" s="47">
        <f t="shared" si="22"/>
        <v>4</v>
      </c>
    </row>
    <row r="61" spans="3:14">
      <c r="C61" s="62">
        <v>6</v>
      </c>
      <c r="D61" s="63">
        <v>8</v>
      </c>
      <c r="E61" s="64">
        <v>0.25</v>
      </c>
      <c r="F61" s="68">
        <f t="shared" si="23"/>
        <v>350.78391651319828</v>
      </c>
      <c r="G61" s="55">
        <f t="shared" si="19"/>
        <v>177.78361772519111</v>
      </c>
      <c r="H61" s="69">
        <f t="shared" si="20"/>
        <v>91.29349617136765</v>
      </c>
      <c r="I61" s="45">
        <f t="shared" si="24"/>
        <v>1.1403031358336235E-2</v>
      </c>
      <c r="J61" s="46">
        <f t="shared" si="25"/>
        <v>2.2499260905934522E-2</v>
      </c>
      <c r="K61" s="47">
        <f t="shared" si="26"/>
        <v>4.381473125414731E-2</v>
      </c>
      <c r="L61" s="45">
        <f t="shared" si="21"/>
        <v>4</v>
      </c>
      <c r="M61" s="46">
        <f t="shared" si="22"/>
        <v>4</v>
      </c>
      <c r="N61" s="47">
        <f t="shared" si="22"/>
        <v>4</v>
      </c>
    </row>
    <row r="62" spans="3:14">
      <c r="C62" s="56">
        <v>6</v>
      </c>
      <c r="D62" s="57">
        <v>8</v>
      </c>
      <c r="E62" s="58">
        <v>0.375</v>
      </c>
      <c r="F62" s="45">
        <f t="shared" si="23"/>
        <v>233.8559443421322</v>
      </c>
      <c r="G62" s="46">
        <f t="shared" si="19"/>
        <v>118.52241181679409</v>
      </c>
      <c r="H62" s="47">
        <f t="shared" si="20"/>
        <v>60.862330780911769</v>
      </c>
      <c r="I62" s="45">
        <f t="shared" si="24"/>
        <v>1.7104547037504352E-2</v>
      </c>
      <c r="J62" s="46">
        <f t="shared" si="25"/>
        <v>3.3748891358901779E-2</v>
      </c>
      <c r="K62" s="47">
        <f t="shared" si="26"/>
        <v>6.5722096881220965E-2</v>
      </c>
      <c r="L62" s="45">
        <f t="shared" si="21"/>
        <v>4</v>
      </c>
      <c r="M62" s="46">
        <f t="shared" si="22"/>
        <v>4</v>
      </c>
      <c r="N62" s="47">
        <f t="shared" si="22"/>
        <v>4</v>
      </c>
    </row>
    <row r="63" spans="3:14">
      <c r="C63" s="62">
        <v>8</v>
      </c>
      <c r="D63" s="63">
        <v>8</v>
      </c>
      <c r="E63" s="64">
        <v>0.25</v>
      </c>
      <c r="F63" s="68">
        <f t="shared" si="23"/>
        <v>408.42003998538166</v>
      </c>
      <c r="G63" s="55">
        <f t="shared" si="19"/>
        <v>206.58450754493413</v>
      </c>
      <c r="H63" s="69">
        <f t="shared" si="20"/>
        <v>105.67573310667235</v>
      </c>
      <c r="I63" s="45">
        <f t="shared" si="24"/>
        <v>9.7938387160022063E-3</v>
      </c>
      <c r="J63" s="46">
        <f t="shared" si="25"/>
        <v>1.936253617241826E-2</v>
      </c>
      <c r="K63" s="47">
        <f t="shared" si="26"/>
        <v>3.7851641833061868E-2</v>
      </c>
      <c r="L63" s="45">
        <f t="shared" si="21"/>
        <v>4</v>
      </c>
      <c r="M63" s="46">
        <f t="shared" si="22"/>
        <v>4</v>
      </c>
      <c r="N63" s="47">
        <f t="shared" si="22"/>
        <v>4</v>
      </c>
    </row>
    <row r="64" spans="3:14">
      <c r="C64" s="56">
        <v>8</v>
      </c>
      <c r="D64" s="57">
        <v>10</v>
      </c>
      <c r="E64" s="58">
        <v>0.25</v>
      </c>
      <c r="F64" s="45">
        <f t="shared" si="23"/>
        <v>453.29245445334453</v>
      </c>
      <c r="G64" s="46">
        <f t="shared" si="19"/>
        <v>229.02933892169938</v>
      </c>
      <c r="H64" s="47">
        <f t="shared" si="20"/>
        <v>116.90569893286914</v>
      </c>
      <c r="I64" s="45">
        <f t="shared" si="24"/>
        <v>8.824325136459343E-3</v>
      </c>
      <c r="J64" s="46">
        <f t="shared" si="25"/>
        <v>1.7465011333624471E-2</v>
      </c>
      <c r="K64" s="47">
        <f t="shared" si="26"/>
        <v>3.4215611698253677E-2</v>
      </c>
      <c r="L64" s="45">
        <f t="shared" si="21"/>
        <v>4</v>
      </c>
      <c r="M64" s="46">
        <f t="shared" si="22"/>
        <v>4</v>
      </c>
      <c r="N64" s="47">
        <f t="shared" si="22"/>
        <v>4</v>
      </c>
    </row>
    <row r="65" spans="3:14">
      <c r="C65" s="62">
        <v>8</v>
      </c>
      <c r="D65" s="63">
        <v>10</v>
      </c>
      <c r="E65" s="64">
        <f>3/8</f>
        <v>0.375</v>
      </c>
      <c r="F65" s="68">
        <f t="shared" si="23"/>
        <v>302.19496963556304</v>
      </c>
      <c r="G65" s="55">
        <f t="shared" si="19"/>
        <v>152.68622594779958</v>
      </c>
      <c r="H65" s="69">
        <f t="shared" si="20"/>
        <v>77.937132621912767</v>
      </c>
      <c r="I65" s="45">
        <f t="shared" si="24"/>
        <v>1.3236487704689014E-2</v>
      </c>
      <c r="J65" s="46">
        <f t="shared" si="25"/>
        <v>2.619751700043671E-2</v>
      </c>
      <c r="K65" s="47">
        <f t="shared" si="26"/>
        <v>5.1323417547380512E-2</v>
      </c>
      <c r="L65" s="45">
        <f t="shared" si="21"/>
        <v>4</v>
      </c>
      <c r="M65" s="46">
        <f t="shared" si="22"/>
        <v>4</v>
      </c>
      <c r="N65" s="47">
        <f t="shared" si="22"/>
        <v>4</v>
      </c>
    </row>
    <row r="66" spans="3:14">
      <c r="C66" s="56">
        <v>8</v>
      </c>
      <c r="D66" s="57">
        <v>12</v>
      </c>
      <c r="E66" s="58">
        <v>0.25</v>
      </c>
      <c r="F66" s="45">
        <f t="shared" si="23"/>
        <v>489.21834391834909</v>
      </c>
      <c r="G66" s="46">
        <f t="shared" si="19"/>
        <v>247.01308580121943</v>
      </c>
      <c r="H66" s="47">
        <f t="shared" si="20"/>
        <v>125.91739990450857</v>
      </c>
      <c r="I66" s="45">
        <f t="shared" si="24"/>
        <v>8.1763082879565997E-3</v>
      </c>
      <c r="J66" s="46">
        <f t="shared" si="25"/>
        <v>1.6193474070515228E-2</v>
      </c>
      <c r="K66" s="47">
        <f t="shared" si="26"/>
        <v>3.1766856709505298E-2</v>
      </c>
      <c r="L66" s="45">
        <f t="shared" si="21"/>
        <v>4</v>
      </c>
      <c r="M66" s="46">
        <f t="shared" si="22"/>
        <v>4</v>
      </c>
      <c r="N66" s="47">
        <f t="shared" si="22"/>
        <v>4</v>
      </c>
    </row>
    <row r="67" spans="3:14">
      <c r="C67" s="62">
        <v>10</v>
      </c>
      <c r="D67" s="63">
        <v>12</v>
      </c>
      <c r="E67" s="64">
        <v>0.25</v>
      </c>
      <c r="F67" s="68">
        <f t="shared" si="23"/>
        <v>555.22527246072866</v>
      </c>
      <c r="G67" s="55">
        <f t="shared" si="19"/>
        <v>279.99110403595841</v>
      </c>
      <c r="H67" s="69">
        <f t="shared" si="20"/>
        <v>142.38055331388253</v>
      </c>
      <c r="I67" s="45">
        <f t="shared" si="24"/>
        <v>7.2042830152024865E-3</v>
      </c>
      <c r="J67" s="46">
        <f t="shared" si="25"/>
        <v>1.4286168175851372E-2</v>
      </c>
      <c r="K67" s="47">
        <f t="shared" si="26"/>
        <v>2.8093724226382736E-2</v>
      </c>
      <c r="L67" s="45">
        <f t="shared" si="21"/>
        <v>4</v>
      </c>
      <c r="M67" s="46">
        <f t="shared" si="22"/>
        <v>4</v>
      </c>
      <c r="N67" s="47">
        <f t="shared" si="22"/>
        <v>4</v>
      </c>
    </row>
    <row r="68" spans="3:14">
      <c r="C68" s="56">
        <v>10</v>
      </c>
      <c r="D68" s="57">
        <v>12</v>
      </c>
      <c r="E68" s="58">
        <f>3/8</f>
        <v>0.375</v>
      </c>
      <c r="F68" s="45">
        <f t="shared" si="23"/>
        <v>370.1501816404857</v>
      </c>
      <c r="G68" s="46">
        <f t="shared" si="19"/>
        <v>186.66073602397225</v>
      </c>
      <c r="H68" s="47">
        <f t="shared" si="20"/>
        <v>94.920368875921653</v>
      </c>
      <c r="I68" s="45">
        <f t="shared" si="24"/>
        <v>1.0806424522803731E-2</v>
      </c>
      <c r="J68" s="46">
        <f t="shared" si="25"/>
        <v>2.1429252263777062E-2</v>
      </c>
      <c r="K68" s="47">
        <f t="shared" si="26"/>
        <v>4.2140586339574113E-2</v>
      </c>
      <c r="L68" s="45">
        <f t="shared" si="21"/>
        <v>4</v>
      </c>
      <c r="M68" s="46">
        <f t="shared" si="22"/>
        <v>4</v>
      </c>
      <c r="N68" s="47">
        <f t="shared" si="22"/>
        <v>4</v>
      </c>
    </row>
    <row r="69" spans="3:14">
      <c r="C69" s="62">
        <v>12</v>
      </c>
      <c r="D69" s="63">
        <v>12</v>
      </c>
      <c r="E69" s="64">
        <f>3/8</f>
        <v>0.375</v>
      </c>
      <c r="F69" s="68">
        <f t="shared" si="23"/>
        <v>406.83974711599024</v>
      </c>
      <c r="G69" s="55">
        <f t="shared" si="19"/>
        <v>205.00084288336086</v>
      </c>
      <c r="H69" s="69">
        <f t="shared" si="20"/>
        <v>104.08542335124326</v>
      </c>
      <c r="I69" s="45">
        <f t="shared" si="24"/>
        <v>9.8318810498611332E-3</v>
      </c>
      <c r="J69" s="46">
        <f t="shared" si="25"/>
        <v>1.9512114895429363E-2</v>
      </c>
      <c r="K69" s="47">
        <f t="shared" si="26"/>
        <v>3.8429972912746205E-2</v>
      </c>
      <c r="L69" s="45">
        <f t="shared" si="21"/>
        <v>4</v>
      </c>
      <c r="M69" s="46">
        <f t="shared" si="22"/>
        <v>4</v>
      </c>
      <c r="N69" s="47">
        <f t="shared" si="22"/>
        <v>4</v>
      </c>
    </row>
    <row r="70" spans="3:14">
      <c r="C70" s="56">
        <v>12</v>
      </c>
      <c r="D70" s="57">
        <v>12</v>
      </c>
      <c r="E70" s="58">
        <v>0.5</v>
      </c>
      <c r="F70" s="45">
        <f t="shared" si="23"/>
        <v>305.12981033699265</v>
      </c>
      <c r="G70" s="46">
        <f t="shared" si="19"/>
        <v>153.75063216252065</v>
      </c>
      <c r="H70" s="47">
        <f t="shared" si="20"/>
        <v>78.064067513432462</v>
      </c>
      <c r="I70" s="45">
        <f t="shared" si="24"/>
        <v>1.3109174733148179E-2</v>
      </c>
      <c r="J70" s="46">
        <f t="shared" si="25"/>
        <v>2.6016153193905819E-2</v>
      </c>
      <c r="K70" s="47">
        <f t="shared" si="26"/>
        <v>5.1239963883661602E-2</v>
      </c>
      <c r="L70" s="45">
        <f t="shared" si="21"/>
        <v>4</v>
      </c>
      <c r="M70" s="46">
        <f t="shared" si="22"/>
        <v>4</v>
      </c>
      <c r="N70" s="47">
        <f t="shared" si="22"/>
        <v>4</v>
      </c>
    </row>
    <row r="71" spans="3:14">
      <c r="C71" s="62">
        <v>16</v>
      </c>
      <c r="D71" s="63">
        <v>16</v>
      </c>
      <c r="E71" s="64">
        <f>3/8</f>
        <v>0.375</v>
      </c>
      <c r="F71" s="68">
        <f t="shared" si="23"/>
        <v>541.40014622874639</v>
      </c>
      <c r="G71" s="55">
        <f t="shared" si="19"/>
        <v>272.28002665692111</v>
      </c>
      <c r="H71" s="69">
        <f t="shared" si="20"/>
        <v>137.72300502995611</v>
      </c>
      <c r="I71" s="45">
        <f t="shared" si="24"/>
        <v>7.3882506827213975E-3</v>
      </c>
      <c r="J71" s="46">
        <f t="shared" si="25"/>
        <v>1.4690758074003309E-2</v>
      </c>
      <c r="K71" s="47">
        <f t="shared" si="26"/>
        <v>2.9043804258627386E-2</v>
      </c>
      <c r="L71" s="45">
        <f t="shared" si="21"/>
        <v>4</v>
      </c>
      <c r="M71" s="46">
        <f>$H$26/144</f>
        <v>4</v>
      </c>
      <c r="N71" s="47">
        <f>$H$26/144</f>
        <v>4</v>
      </c>
    </row>
    <row r="72" spans="3:14" ht="13.5" thickBot="1">
      <c r="C72" s="59">
        <v>16</v>
      </c>
      <c r="D72" s="60">
        <v>16</v>
      </c>
      <c r="E72" s="61">
        <f>0.5</f>
        <v>0.5</v>
      </c>
      <c r="F72" s="48">
        <f t="shared" si="23"/>
        <v>406.05010967155977</v>
      </c>
      <c r="G72" s="49">
        <f t="shared" si="19"/>
        <v>204.21001999269083</v>
      </c>
      <c r="H72" s="50">
        <f t="shared" si="20"/>
        <v>103.29225377246706</v>
      </c>
      <c r="I72" s="48">
        <f t="shared" si="24"/>
        <v>9.8510009102951972E-3</v>
      </c>
      <c r="J72" s="49">
        <f t="shared" si="25"/>
        <v>1.9587677432004413E-2</v>
      </c>
      <c r="K72" s="50">
        <f t="shared" si="26"/>
        <v>3.872507234483652E-2</v>
      </c>
      <c r="L72" s="48">
        <f t="shared" si="21"/>
        <v>4</v>
      </c>
      <c r="M72" s="49">
        <f>$H$26/144</f>
        <v>4</v>
      </c>
      <c r="N72" s="50">
        <f>$H$26/144</f>
        <v>4</v>
      </c>
    </row>
  </sheetData>
  <sheetProtection password="CB73" sheet="1"/>
  <phoneticPr fontId="2" type="noConversion"/>
  <pageMargins left="0.75" right="0.75" top="1" bottom="1" header="0.5" footer="0.5"/>
  <pageSetup scale="73" orientation="landscape" horizontalDpi="300" verticalDpi="180" r:id="rId1"/>
  <headerFooter alignWithMargins="0"/>
  <rowBreaks count="1" manualBreakCount="1">
    <brk id="48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7FD6-7DA5-4D40-B57E-4043220B60D8}">
  <dimension ref="B2:N147"/>
  <sheetViews>
    <sheetView topLeftCell="A13" zoomScaleNormal="100" workbookViewId="0">
      <selection activeCell="B44" sqref="B44"/>
    </sheetView>
  </sheetViews>
  <sheetFormatPr defaultRowHeight="12.75"/>
  <cols>
    <col min="2" max="2" width="7" customWidth="1"/>
    <col min="3" max="3" width="7.140625" customWidth="1"/>
    <col min="4" max="4" width="7.5703125" customWidth="1"/>
    <col min="5" max="5" width="10.42578125" customWidth="1"/>
    <col min="6" max="6" width="8.85546875" customWidth="1"/>
    <col min="7" max="7" width="9.28515625" customWidth="1"/>
    <col min="8" max="8" width="9" customWidth="1"/>
  </cols>
  <sheetData>
    <row r="2" spans="2:14">
      <c r="E2" t="s">
        <v>19</v>
      </c>
    </row>
    <row r="3" spans="2:14" ht="13.5" thickBot="1"/>
    <row r="4" spans="2:14">
      <c r="B4" s="1"/>
      <c r="C4" s="2"/>
      <c r="D4" s="3"/>
      <c r="E4" s="2"/>
      <c r="F4" s="1" t="s">
        <v>92</v>
      </c>
      <c r="G4" s="2"/>
      <c r="H4" s="3"/>
      <c r="I4" s="1" t="s">
        <v>93</v>
      </c>
      <c r="J4" s="2"/>
      <c r="K4" s="3"/>
      <c r="L4" s="1" t="s">
        <v>93</v>
      </c>
      <c r="M4" s="2"/>
      <c r="N4" s="3"/>
    </row>
    <row r="5" spans="2:14" ht="14.25">
      <c r="B5" s="4" t="s">
        <v>54</v>
      </c>
      <c r="C5" s="5"/>
      <c r="D5" s="6"/>
      <c r="E5" s="8" t="s">
        <v>57</v>
      </c>
      <c r="F5" s="4" t="s">
        <v>94</v>
      </c>
      <c r="G5" s="5"/>
      <c r="H5" s="6"/>
      <c r="I5" s="4" t="s">
        <v>95</v>
      </c>
      <c r="J5" s="5"/>
      <c r="K5" s="6"/>
      <c r="L5" s="4" t="s">
        <v>96</v>
      </c>
      <c r="M5" s="5"/>
      <c r="N5" s="6"/>
    </row>
    <row r="6" spans="2:14" ht="15" thickBot="1">
      <c r="B6" s="13" t="s">
        <v>62</v>
      </c>
      <c r="C6" s="14" t="s">
        <v>63</v>
      </c>
      <c r="D6" s="15" t="s">
        <v>64</v>
      </c>
      <c r="E6" s="20" t="s">
        <v>58</v>
      </c>
      <c r="F6" s="16">
        <v>6.25E-2</v>
      </c>
      <c r="G6" s="17">
        <v>0.125</v>
      </c>
      <c r="H6" s="18">
        <v>0.25</v>
      </c>
      <c r="I6" s="16">
        <v>6.25E-2</v>
      </c>
      <c r="J6" s="17">
        <v>0.125</v>
      </c>
      <c r="K6" s="18">
        <v>0.25</v>
      </c>
      <c r="L6" s="16">
        <v>6.25E-2</v>
      </c>
      <c r="M6" s="17">
        <v>0.125</v>
      </c>
      <c r="N6" s="18">
        <v>0.25</v>
      </c>
    </row>
    <row r="7" spans="2:14">
      <c r="B7" s="7">
        <v>1</v>
      </c>
      <c r="C7" s="8">
        <v>1</v>
      </c>
      <c r="D7" s="9">
        <v>0.25</v>
      </c>
      <c r="E7" s="21">
        <f t="shared" ref="E7:E49" si="0">B7*C7</f>
        <v>1</v>
      </c>
      <c r="F7" s="23">
        <f t="shared" ref="F7:F49" si="1">(B7+$F$6)*(C7+$F$6)</f>
        <v>1.12890625</v>
      </c>
      <c r="G7" s="24">
        <f t="shared" ref="G7:G49" si="2">(B7+$G$6)*(C7+$G$6)</f>
        <v>1.265625</v>
      </c>
      <c r="H7" s="25">
        <f t="shared" ref="H7:H49" si="3">(B7+$H$6)*(C7+$H$6)</f>
        <v>1.5625</v>
      </c>
      <c r="I7" s="29">
        <f>F7-$E$7</f>
        <v>0.12890625</v>
      </c>
      <c r="J7" s="30">
        <f>G7-$E$7</f>
        <v>0.265625</v>
      </c>
      <c r="K7" s="31">
        <f>H7-$E$7</f>
        <v>0.5625</v>
      </c>
      <c r="L7" s="32">
        <f t="shared" ref="L7:L49" si="4">I7/F7</f>
        <v>0.11418685121107267</v>
      </c>
      <c r="M7" s="33">
        <f t="shared" ref="M7:M49" si="5">J7/G7</f>
        <v>0.20987654320987653</v>
      </c>
      <c r="N7" s="34">
        <f t="shared" ref="N7:N49" si="6">K7/H7</f>
        <v>0.36</v>
      </c>
    </row>
    <row r="8" spans="2:14">
      <c r="B8" s="7">
        <v>2</v>
      </c>
      <c r="C8" s="8">
        <v>2</v>
      </c>
      <c r="D8" s="9">
        <v>0.25</v>
      </c>
      <c r="E8" s="21">
        <f t="shared" si="0"/>
        <v>4</v>
      </c>
      <c r="F8" s="23">
        <f t="shared" si="1"/>
        <v>4.25390625</v>
      </c>
      <c r="G8" s="24">
        <f t="shared" si="2"/>
        <v>4.515625</v>
      </c>
      <c r="H8" s="25">
        <f t="shared" si="3"/>
        <v>5.0625</v>
      </c>
      <c r="I8" s="23">
        <f t="shared" ref="I8:I49" si="7">F8-E8</f>
        <v>0.25390625</v>
      </c>
      <c r="J8" s="24">
        <f t="shared" ref="J8:J49" si="8">G8-E8</f>
        <v>0.515625</v>
      </c>
      <c r="K8" s="25">
        <f t="shared" ref="K8:K49" si="9">H8-E8</f>
        <v>1.0625</v>
      </c>
      <c r="L8" s="35">
        <f t="shared" si="4"/>
        <v>5.968778696051423E-2</v>
      </c>
      <c r="M8" s="36">
        <f t="shared" si="5"/>
        <v>0.11418685121107267</v>
      </c>
      <c r="N8" s="37">
        <f t="shared" si="6"/>
        <v>0.20987654320987653</v>
      </c>
    </row>
    <row r="9" spans="2:14">
      <c r="B9" s="7">
        <v>2</v>
      </c>
      <c r="C9" s="8">
        <v>4</v>
      </c>
      <c r="D9" s="9">
        <v>0.25</v>
      </c>
      <c r="E9" s="21">
        <f t="shared" si="0"/>
        <v>8</v>
      </c>
      <c r="F9" s="23">
        <f t="shared" ref="F9:F22" si="10">(B9+$F$6)*(C9+$F$6)</f>
        <v>8.37890625</v>
      </c>
      <c r="G9" s="24">
        <f t="shared" ref="G9:G22" si="11">(B9+$G$6)*(C9+$G$6)</f>
        <v>8.765625</v>
      </c>
      <c r="H9" s="25">
        <f t="shared" ref="H9:H22" si="12">(B9+$H$6)*(C9+$H$6)</f>
        <v>9.5625</v>
      </c>
      <c r="I9" s="23">
        <f t="shared" ref="I9:I22" si="13">F9-E9</f>
        <v>0.37890625</v>
      </c>
      <c r="J9" s="24">
        <f t="shared" ref="J9:J22" si="14">G9-E9</f>
        <v>0.765625</v>
      </c>
      <c r="K9" s="25">
        <f t="shared" ref="K9:K22" si="15">H9-E9</f>
        <v>1.5625</v>
      </c>
      <c r="L9" s="35">
        <f t="shared" ref="L9:L22" si="16">I9/F9</f>
        <v>4.5221445221445222E-2</v>
      </c>
      <c r="M9" s="36">
        <f t="shared" ref="M9:M22" si="17">J9/G9</f>
        <v>8.7344028520499106E-2</v>
      </c>
      <c r="N9" s="37">
        <f t="shared" ref="N9:N22" si="18">K9/H9</f>
        <v>0.16339869281045752</v>
      </c>
    </row>
    <row r="10" spans="2:14">
      <c r="B10" s="7">
        <v>3</v>
      </c>
      <c r="C10" s="8">
        <v>3</v>
      </c>
      <c r="D10" s="9">
        <v>0.25</v>
      </c>
      <c r="E10" s="21">
        <f t="shared" si="0"/>
        <v>9</v>
      </c>
      <c r="F10" s="23">
        <f t="shared" si="10"/>
        <v>9.37890625</v>
      </c>
      <c r="G10" s="24">
        <f t="shared" si="11"/>
        <v>9.765625</v>
      </c>
      <c r="H10" s="25">
        <f t="shared" si="12"/>
        <v>10.5625</v>
      </c>
      <c r="I10" s="23">
        <f t="shared" si="13"/>
        <v>0.37890625</v>
      </c>
      <c r="J10" s="24">
        <f t="shared" si="14"/>
        <v>0.765625</v>
      </c>
      <c r="K10" s="25">
        <f t="shared" si="15"/>
        <v>1.5625</v>
      </c>
      <c r="L10" s="35">
        <f t="shared" si="16"/>
        <v>4.0399833402748851E-2</v>
      </c>
      <c r="M10" s="36">
        <f t="shared" si="17"/>
        <v>7.8399999999999997E-2</v>
      </c>
      <c r="N10" s="37">
        <f t="shared" si="18"/>
        <v>0.14792899408284024</v>
      </c>
    </row>
    <row r="11" spans="2:14">
      <c r="B11" s="7">
        <v>3</v>
      </c>
      <c r="C11" s="8">
        <v>6</v>
      </c>
      <c r="D11" s="9">
        <v>0.25</v>
      </c>
      <c r="E11" s="21">
        <f t="shared" si="0"/>
        <v>18</v>
      </c>
      <c r="F11" s="23">
        <f t="shared" si="10"/>
        <v>18.56640625</v>
      </c>
      <c r="G11" s="24">
        <f t="shared" si="11"/>
        <v>19.140625</v>
      </c>
      <c r="H11" s="25">
        <f t="shared" si="12"/>
        <v>20.3125</v>
      </c>
      <c r="I11" s="23">
        <f t="shared" si="13"/>
        <v>0.56640625</v>
      </c>
      <c r="J11" s="24">
        <f t="shared" si="14"/>
        <v>1.140625</v>
      </c>
      <c r="K11" s="25">
        <f t="shared" si="15"/>
        <v>2.3125</v>
      </c>
      <c r="L11" s="35">
        <f t="shared" si="16"/>
        <v>3.050704818009678E-2</v>
      </c>
      <c r="M11" s="36">
        <f t="shared" si="17"/>
        <v>5.9591836734693877E-2</v>
      </c>
      <c r="N11" s="37">
        <f t="shared" si="18"/>
        <v>0.11384615384615385</v>
      </c>
    </row>
    <row r="12" spans="2:14">
      <c r="B12" s="7">
        <v>3</v>
      </c>
      <c r="C12" s="8">
        <v>6</v>
      </c>
      <c r="D12" s="9">
        <v>0.5</v>
      </c>
      <c r="E12" s="21">
        <f t="shared" si="0"/>
        <v>18</v>
      </c>
      <c r="F12" s="23">
        <f t="shared" si="10"/>
        <v>18.56640625</v>
      </c>
      <c r="G12" s="24">
        <f t="shared" si="11"/>
        <v>19.140625</v>
      </c>
      <c r="H12" s="25">
        <f t="shared" si="12"/>
        <v>20.3125</v>
      </c>
      <c r="I12" s="23">
        <f t="shared" si="13"/>
        <v>0.56640625</v>
      </c>
      <c r="J12" s="24">
        <f t="shared" si="14"/>
        <v>1.140625</v>
      </c>
      <c r="K12" s="25">
        <f t="shared" si="15"/>
        <v>2.3125</v>
      </c>
      <c r="L12" s="35">
        <f t="shared" si="16"/>
        <v>3.050704818009678E-2</v>
      </c>
      <c r="M12" s="36">
        <f t="shared" si="17"/>
        <v>5.9591836734693877E-2</v>
      </c>
      <c r="N12" s="37">
        <f t="shared" si="18"/>
        <v>0.11384615384615385</v>
      </c>
    </row>
    <row r="13" spans="2:14">
      <c r="B13" s="7">
        <v>4</v>
      </c>
      <c r="C13" s="8">
        <v>4</v>
      </c>
      <c r="D13" s="9">
        <v>0.25</v>
      </c>
      <c r="E13" s="21">
        <f t="shared" si="0"/>
        <v>16</v>
      </c>
      <c r="F13" s="23">
        <f t="shared" si="10"/>
        <v>16.50390625</v>
      </c>
      <c r="G13" s="24">
        <f t="shared" si="11"/>
        <v>17.015625</v>
      </c>
      <c r="H13" s="25">
        <f t="shared" si="12"/>
        <v>18.0625</v>
      </c>
      <c r="I13" s="23">
        <f t="shared" si="13"/>
        <v>0.50390625</v>
      </c>
      <c r="J13" s="24">
        <f t="shared" si="14"/>
        <v>1.015625</v>
      </c>
      <c r="K13" s="25">
        <f t="shared" si="15"/>
        <v>2.0625</v>
      </c>
      <c r="L13" s="35">
        <f t="shared" si="16"/>
        <v>3.0532544378698224E-2</v>
      </c>
      <c r="M13" s="36">
        <f t="shared" si="17"/>
        <v>5.968778696051423E-2</v>
      </c>
      <c r="N13" s="37">
        <f t="shared" si="18"/>
        <v>0.11418685121107267</v>
      </c>
    </row>
    <row r="14" spans="2:14">
      <c r="B14" s="7">
        <v>4</v>
      </c>
      <c r="C14" s="8">
        <v>4</v>
      </c>
      <c r="D14" s="9">
        <v>0.5</v>
      </c>
      <c r="E14" s="21">
        <f t="shared" si="0"/>
        <v>16</v>
      </c>
      <c r="F14" s="23">
        <f t="shared" si="10"/>
        <v>16.50390625</v>
      </c>
      <c r="G14" s="24">
        <f t="shared" si="11"/>
        <v>17.015625</v>
      </c>
      <c r="H14" s="25">
        <f t="shared" si="12"/>
        <v>18.0625</v>
      </c>
      <c r="I14" s="23">
        <f t="shared" si="13"/>
        <v>0.50390625</v>
      </c>
      <c r="J14" s="24">
        <f t="shared" si="14"/>
        <v>1.015625</v>
      </c>
      <c r="K14" s="25">
        <f t="shared" si="15"/>
        <v>2.0625</v>
      </c>
      <c r="L14" s="35">
        <f t="shared" si="16"/>
        <v>3.0532544378698224E-2</v>
      </c>
      <c r="M14" s="36">
        <f t="shared" si="17"/>
        <v>5.968778696051423E-2</v>
      </c>
      <c r="N14" s="37">
        <f t="shared" si="18"/>
        <v>0.11418685121107267</v>
      </c>
    </row>
    <row r="15" spans="2:14">
      <c r="B15" s="7">
        <v>4</v>
      </c>
      <c r="C15" s="8">
        <v>8</v>
      </c>
      <c r="D15" s="9">
        <v>0.25</v>
      </c>
      <c r="E15" s="21">
        <f t="shared" si="0"/>
        <v>32</v>
      </c>
      <c r="F15" s="23">
        <f t="shared" si="10"/>
        <v>32.75390625</v>
      </c>
      <c r="G15" s="24">
        <f t="shared" si="11"/>
        <v>33.515625</v>
      </c>
      <c r="H15" s="25">
        <f t="shared" si="12"/>
        <v>35.0625</v>
      </c>
      <c r="I15" s="23">
        <f t="shared" si="13"/>
        <v>0.75390625</v>
      </c>
      <c r="J15" s="24">
        <f t="shared" si="14"/>
        <v>1.515625</v>
      </c>
      <c r="K15" s="25">
        <f t="shared" si="15"/>
        <v>3.0625</v>
      </c>
      <c r="L15" s="35">
        <f t="shared" si="16"/>
        <v>2.3017292784734644E-2</v>
      </c>
      <c r="M15" s="36">
        <f t="shared" si="17"/>
        <v>4.5221445221445222E-2</v>
      </c>
      <c r="N15" s="37">
        <f t="shared" si="18"/>
        <v>8.7344028520499106E-2</v>
      </c>
    </row>
    <row r="16" spans="2:14">
      <c r="B16" s="7">
        <v>4</v>
      </c>
      <c r="C16" s="8">
        <v>8</v>
      </c>
      <c r="D16" s="9">
        <v>0.3125</v>
      </c>
      <c r="E16" s="21">
        <f t="shared" si="0"/>
        <v>32</v>
      </c>
      <c r="F16" s="23">
        <f t="shared" si="10"/>
        <v>32.75390625</v>
      </c>
      <c r="G16" s="24">
        <f t="shared" si="11"/>
        <v>33.515625</v>
      </c>
      <c r="H16" s="25">
        <f t="shared" si="12"/>
        <v>35.0625</v>
      </c>
      <c r="I16" s="23">
        <f t="shared" si="13"/>
        <v>0.75390625</v>
      </c>
      <c r="J16" s="24">
        <f t="shared" si="14"/>
        <v>1.515625</v>
      </c>
      <c r="K16" s="25">
        <f t="shared" si="15"/>
        <v>3.0625</v>
      </c>
      <c r="L16" s="35">
        <f t="shared" si="16"/>
        <v>2.3017292784734644E-2</v>
      </c>
      <c r="M16" s="36">
        <f t="shared" si="17"/>
        <v>4.5221445221445222E-2</v>
      </c>
      <c r="N16" s="37">
        <f t="shared" si="18"/>
        <v>8.7344028520499106E-2</v>
      </c>
    </row>
    <row r="17" spans="2:14">
      <c r="B17" s="7">
        <v>4</v>
      </c>
      <c r="C17" s="8">
        <v>8</v>
      </c>
      <c r="D17" s="9">
        <v>0.5</v>
      </c>
      <c r="E17" s="21">
        <f t="shared" si="0"/>
        <v>32</v>
      </c>
      <c r="F17" s="23">
        <f t="shared" si="10"/>
        <v>32.75390625</v>
      </c>
      <c r="G17" s="24">
        <f t="shared" si="11"/>
        <v>33.515625</v>
      </c>
      <c r="H17" s="25">
        <f t="shared" si="12"/>
        <v>35.0625</v>
      </c>
      <c r="I17" s="23">
        <f t="shared" si="13"/>
        <v>0.75390625</v>
      </c>
      <c r="J17" s="24">
        <f t="shared" si="14"/>
        <v>1.515625</v>
      </c>
      <c r="K17" s="25">
        <f t="shared" si="15"/>
        <v>3.0625</v>
      </c>
      <c r="L17" s="35">
        <f t="shared" si="16"/>
        <v>2.3017292784734644E-2</v>
      </c>
      <c r="M17" s="36">
        <f t="shared" si="17"/>
        <v>4.5221445221445222E-2</v>
      </c>
      <c r="N17" s="37">
        <f t="shared" si="18"/>
        <v>8.7344028520499106E-2</v>
      </c>
    </row>
    <row r="18" spans="2:14">
      <c r="B18" s="7">
        <v>4</v>
      </c>
      <c r="C18" s="8">
        <v>8</v>
      </c>
      <c r="D18" s="9">
        <v>1</v>
      </c>
      <c r="E18" s="21">
        <f t="shared" si="0"/>
        <v>32</v>
      </c>
      <c r="F18" s="23">
        <f t="shared" si="10"/>
        <v>32.75390625</v>
      </c>
      <c r="G18" s="24">
        <f t="shared" si="11"/>
        <v>33.515625</v>
      </c>
      <c r="H18" s="25">
        <f t="shared" si="12"/>
        <v>35.0625</v>
      </c>
      <c r="I18" s="23">
        <f t="shared" si="13"/>
        <v>0.75390625</v>
      </c>
      <c r="J18" s="24">
        <f t="shared" si="14"/>
        <v>1.515625</v>
      </c>
      <c r="K18" s="25">
        <f t="shared" si="15"/>
        <v>3.0625</v>
      </c>
      <c r="L18" s="35">
        <f t="shared" si="16"/>
        <v>2.3017292784734644E-2</v>
      </c>
      <c r="M18" s="36">
        <f t="shared" si="17"/>
        <v>4.5221445221445222E-2</v>
      </c>
      <c r="N18" s="37">
        <f t="shared" si="18"/>
        <v>8.7344028520499106E-2</v>
      </c>
    </row>
    <row r="19" spans="2:14">
      <c r="B19" s="7">
        <v>4</v>
      </c>
      <c r="C19" s="8">
        <v>8</v>
      </c>
      <c r="D19" s="9">
        <v>1.1875</v>
      </c>
      <c r="E19" s="21">
        <f t="shared" si="0"/>
        <v>32</v>
      </c>
      <c r="F19" s="23">
        <f t="shared" si="10"/>
        <v>32.75390625</v>
      </c>
      <c r="G19" s="24">
        <f t="shared" si="11"/>
        <v>33.515625</v>
      </c>
      <c r="H19" s="25">
        <f t="shared" si="12"/>
        <v>35.0625</v>
      </c>
      <c r="I19" s="23">
        <f t="shared" si="13"/>
        <v>0.75390625</v>
      </c>
      <c r="J19" s="24">
        <f t="shared" si="14"/>
        <v>1.515625</v>
      </c>
      <c r="K19" s="25">
        <f t="shared" si="15"/>
        <v>3.0625</v>
      </c>
      <c r="L19" s="35">
        <f t="shared" si="16"/>
        <v>2.3017292784734644E-2</v>
      </c>
      <c r="M19" s="36">
        <f t="shared" si="17"/>
        <v>4.5221445221445222E-2</v>
      </c>
      <c r="N19" s="37">
        <f t="shared" si="18"/>
        <v>8.7344028520499106E-2</v>
      </c>
    </row>
    <row r="20" spans="2:14">
      <c r="B20" s="7">
        <v>4</v>
      </c>
      <c r="C20" s="8">
        <v>8</v>
      </c>
      <c r="D20" s="9">
        <v>1.375</v>
      </c>
      <c r="E20" s="21">
        <f t="shared" si="0"/>
        <v>32</v>
      </c>
      <c r="F20" s="23">
        <f t="shared" si="10"/>
        <v>32.75390625</v>
      </c>
      <c r="G20" s="24">
        <f t="shared" si="11"/>
        <v>33.515625</v>
      </c>
      <c r="H20" s="25">
        <f t="shared" si="12"/>
        <v>35.0625</v>
      </c>
      <c r="I20" s="23">
        <f t="shared" si="13"/>
        <v>0.75390625</v>
      </c>
      <c r="J20" s="24">
        <f t="shared" si="14"/>
        <v>1.515625</v>
      </c>
      <c r="K20" s="25">
        <f t="shared" si="15"/>
        <v>3.0625</v>
      </c>
      <c r="L20" s="35">
        <f t="shared" si="16"/>
        <v>2.3017292784734644E-2</v>
      </c>
      <c r="M20" s="36">
        <f t="shared" si="17"/>
        <v>4.5221445221445222E-2</v>
      </c>
      <c r="N20" s="37">
        <f t="shared" si="18"/>
        <v>8.7344028520499106E-2</v>
      </c>
    </row>
    <row r="21" spans="2:14">
      <c r="B21" s="7">
        <v>4</v>
      </c>
      <c r="C21" s="8">
        <v>8</v>
      </c>
      <c r="D21" s="9">
        <v>1.5</v>
      </c>
      <c r="E21" s="21">
        <f t="shared" si="0"/>
        <v>32</v>
      </c>
      <c r="F21" s="23">
        <f t="shared" si="10"/>
        <v>32.75390625</v>
      </c>
      <c r="G21" s="24">
        <f t="shared" si="11"/>
        <v>33.515625</v>
      </c>
      <c r="H21" s="25">
        <f t="shared" si="12"/>
        <v>35.0625</v>
      </c>
      <c r="I21" s="23">
        <f t="shared" si="13"/>
        <v>0.75390625</v>
      </c>
      <c r="J21" s="24">
        <f t="shared" si="14"/>
        <v>1.515625</v>
      </c>
      <c r="K21" s="25">
        <f t="shared" si="15"/>
        <v>3.0625</v>
      </c>
      <c r="L21" s="35">
        <f t="shared" si="16"/>
        <v>2.3017292784734644E-2</v>
      </c>
      <c r="M21" s="36">
        <f t="shared" si="17"/>
        <v>4.5221445221445222E-2</v>
      </c>
      <c r="N21" s="37">
        <f t="shared" si="18"/>
        <v>8.7344028520499106E-2</v>
      </c>
    </row>
    <row r="22" spans="2:14">
      <c r="B22" s="7">
        <v>4</v>
      </c>
      <c r="C22" s="8">
        <v>8</v>
      </c>
      <c r="D22" s="9">
        <v>2.25</v>
      </c>
      <c r="E22" s="21">
        <f t="shared" si="0"/>
        <v>32</v>
      </c>
      <c r="F22" s="23">
        <f t="shared" si="10"/>
        <v>32.75390625</v>
      </c>
      <c r="G22" s="24">
        <f t="shared" si="11"/>
        <v>33.515625</v>
      </c>
      <c r="H22" s="25">
        <f t="shared" si="12"/>
        <v>35.0625</v>
      </c>
      <c r="I22" s="23">
        <f t="shared" si="13"/>
        <v>0.75390625</v>
      </c>
      <c r="J22" s="24">
        <f t="shared" si="14"/>
        <v>1.515625</v>
      </c>
      <c r="K22" s="25">
        <f t="shared" si="15"/>
        <v>3.0625</v>
      </c>
      <c r="L22" s="35">
        <f t="shared" si="16"/>
        <v>2.3017292784734644E-2</v>
      </c>
      <c r="M22" s="36">
        <f t="shared" si="17"/>
        <v>4.5221445221445222E-2</v>
      </c>
      <c r="N22" s="37">
        <f t="shared" si="18"/>
        <v>8.7344028520499106E-2</v>
      </c>
    </row>
    <row r="23" spans="2:14">
      <c r="B23" s="7">
        <v>5</v>
      </c>
      <c r="C23" s="8">
        <v>5</v>
      </c>
      <c r="D23" s="9">
        <v>0.25</v>
      </c>
      <c r="E23" s="21">
        <f>B23*C23</f>
        <v>25</v>
      </c>
      <c r="F23" s="23">
        <f>(B23+$F$6)*(C23+$F$6)</f>
        <v>25.62890625</v>
      </c>
      <c r="G23" s="24">
        <f>(B23+$G$6)*(C23+$G$6)</f>
        <v>26.265625</v>
      </c>
      <c r="H23" s="25">
        <f>(B23+$H$6)*(C23+$H$6)</f>
        <v>27.5625</v>
      </c>
      <c r="I23" s="23">
        <f>F23-E23</f>
        <v>0.62890625</v>
      </c>
      <c r="J23" s="24">
        <f>G23-E23</f>
        <v>1.265625</v>
      </c>
      <c r="K23" s="25">
        <f>H23-E23</f>
        <v>2.5625</v>
      </c>
      <c r="L23" s="35">
        <f>I23/F23</f>
        <v>2.4538942234415485E-2</v>
      </c>
      <c r="M23" s="36">
        <f>J23/G23</f>
        <v>4.8185603807257588E-2</v>
      </c>
      <c r="N23" s="37">
        <f>K23/H23</f>
        <v>9.297052154195011E-2</v>
      </c>
    </row>
    <row r="24" spans="2:14" ht="12" customHeight="1">
      <c r="B24" s="7">
        <v>6</v>
      </c>
      <c r="C24" s="8">
        <v>6</v>
      </c>
      <c r="D24" s="9">
        <v>0.25</v>
      </c>
      <c r="E24" s="21">
        <f t="shared" si="0"/>
        <v>36</v>
      </c>
      <c r="F24" s="23">
        <f t="shared" si="1"/>
        <v>36.75390625</v>
      </c>
      <c r="G24" s="24">
        <f t="shared" si="2"/>
        <v>37.515625</v>
      </c>
      <c r="H24" s="25">
        <f t="shared" si="3"/>
        <v>39.0625</v>
      </c>
      <c r="I24" s="23">
        <f t="shared" si="7"/>
        <v>0.75390625</v>
      </c>
      <c r="J24" s="24">
        <f t="shared" si="8"/>
        <v>1.515625</v>
      </c>
      <c r="K24" s="25">
        <f t="shared" si="9"/>
        <v>3.0625</v>
      </c>
      <c r="L24" s="35">
        <f t="shared" si="4"/>
        <v>2.0512275480922521E-2</v>
      </c>
      <c r="M24" s="36">
        <f t="shared" si="5"/>
        <v>4.0399833402748851E-2</v>
      </c>
      <c r="N24" s="37">
        <f t="shared" si="6"/>
        <v>7.8399999999999997E-2</v>
      </c>
    </row>
    <row r="25" spans="2:14">
      <c r="B25" s="7">
        <v>6</v>
      </c>
      <c r="C25" s="8">
        <v>6</v>
      </c>
      <c r="D25" s="9">
        <v>0.375</v>
      </c>
      <c r="E25" s="21">
        <f t="shared" si="0"/>
        <v>36</v>
      </c>
      <c r="F25" s="23">
        <f t="shared" si="1"/>
        <v>36.75390625</v>
      </c>
      <c r="G25" s="24">
        <f t="shared" si="2"/>
        <v>37.515625</v>
      </c>
      <c r="H25" s="25">
        <f t="shared" si="3"/>
        <v>39.0625</v>
      </c>
      <c r="I25" s="23">
        <f t="shared" si="7"/>
        <v>0.75390625</v>
      </c>
      <c r="J25" s="24">
        <f t="shared" si="8"/>
        <v>1.515625</v>
      </c>
      <c r="K25" s="25">
        <f t="shared" si="9"/>
        <v>3.0625</v>
      </c>
      <c r="L25" s="35">
        <f t="shared" si="4"/>
        <v>2.0512275480922521E-2</v>
      </c>
      <c r="M25" s="36">
        <f t="shared" si="5"/>
        <v>4.0399833402748851E-2</v>
      </c>
      <c r="N25" s="37">
        <f t="shared" si="6"/>
        <v>7.8399999999999997E-2</v>
      </c>
    </row>
    <row r="26" spans="2:14">
      <c r="B26" s="7">
        <v>6</v>
      </c>
      <c r="C26" s="8">
        <v>6</v>
      </c>
      <c r="D26" s="9">
        <v>0.5</v>
      </c>
      <c r="E26" s="21">
        <f t="shared" si="0"/>
        <v>36</v>
      </c>
      <c r="F26" s="23">
        <f t="shared" si="1"/>
        <v>36.75390625</v>
      </c>
      <c r="G26" s="24">
        <f t="shared" si="2"/>
        <v>37.515625</v>
      </c>
      <c r="H26" s="25">
        <f t="shared" si="3"/>
        <v>39.0625</v>
      </c>
      <c r="I26" s="23">
        <f t="shared" si="7"/>
        <v>0.75390625</v>
      </c>
      <c r="J26" s="24">
        <f t="shared" si="8"/>
        <v>1.515625</v>
      </c>
      <c r="K26" s="25">
        <f t="shared" si="9"/>
        <v>3.0625</v>
      </c>
      <c r="L26" s="35">
        <f t="shared" si="4"/>
        <v>2.0512275480922521E-2</v>
      </c>
      <c r="M26" s="36">
        <f t="shared" si="5"/>
        <v>4.0399833402748851E-2</v>
      </c>
      <c r="N26" s="37">
        <f t="shared" si="6"/>
        <v>7.8399999999999997E-2</v>
      </c>
    </row>
    <row r="27" spans="2:14">
      <c r="B27" s="7">
        <v>6</v>
      </c>
      <c r="C27" s="8">
        <v>6</v>
      </c>
      <c r="D27" s="9">
        <v>0.75</v>
      </c>
      <c r="E27" s="21">
        <f t="shared" si="0"/>
        <v>36</v>
      </c>
      <c r="F27" s="23">
        <f t="shared" si="1"/>
        <v>36.75390625</v>
      </c>
      <c r="G27" s="24">
        <f t="shared" si="2"/>
        <v>37.515625</v>
      </c>
      <c r="H27" s="25">
        <f t="shared" si="3"/>
        <v>39.0625</v>
      </c>
      <c r="I27" s="23">
        <f t="shared" si="7"/>
        <v>0.75390625</v>
      </c>
      <c r="J27" s="24">
        <f t="shared" si="8"/>
        <v>1.515625</v>
      </c>
      <c r="K27" s="25">
        <f t="shared" si="9"/>
        <v>3.0625</v>
      </c>
      <c r="L27" s="35">
        <f t="shared" si="4"/>
        <v>2.0512275480922521E-2</v>
      </c>
      <c r="M27" s="36">
        <f t="shared" si="5"/>
        <v>4.0399833402748851E-2</v>
      </c>
      <c r="N27" s="37">
        <f t="shared" si="6"/>
        <v>7.8399999999999997E-2</v>
      </c>
    </row>
    <row r="28" spans="2:14">
      <c r="B28" s="7">
        <v>6</v>
      </c>
      <c r="C28" s="8">
        <v>9</v>
      </c>
      <c r="D28" s="9">
        <v>0.25</v>
      </c>
      <c r="E28" s="21">
        <f t="shared" si="0"/>
        <v>54</v>
      </c>
      <c r="F28" s="23">
        <f t="shared" si="1"/>
        <v>54.94140625</v>
      </c>
      <c r="G28" s="24">
        <f t="shared" si="2"/>
        <v>55.890625</v>
      </c>
      <c r="H28" s="25">
        <f t="shared" si="3"/>
        <v>57.8125</v>
      </c>
      <c r="I28" s="23">
        <f t="shared" si="7"/>
        <v>0.94140625</v>
      </c>
      <c r="J28" s="24">
        <f t="shared" si="8"/>
        <v>1.890625</v>
      </c>
      <c r="K28" s="25">
        <f t="shared" si="9"/>
        <v>3.8125</v>
      </c>
      <c r="L28" s="35">
        <f t="shared" si="4"/>
        <v>1.7134731603270531E-2</v>
      </c>
      <c r="M28" s="36">
        <f t="shared" si="5"/>
        <v>3.3827229521945765E-2</v>
      </c>
      <c r="N28" s="37">
        <f t="shared" si="6"/>
        <v>6.5945945945945952E-2</v>
      </c>
    </row>
    <row r="29" spans="2:14">
      <c r="B29" s="7">
        <v>8</v>
      </c>
      <c r="C29" s="8">
        <v>8</v>
      </c>
      <c r="D29" s="9">
        <v>0.3125</v>
      </c>
      <c r="E29" s="21">
        <f t="shared" si="0"/>
        <v>64</v>
      </c>
      <c r="F29" s="23">
        <f t="shared" si="1"/>
        <v>65.00390625</v>
      </c>
      <c r="G29" s="24">
        <f t="shared" si="2"/>
        <v>66.015625</v>
      </c>
      <c r="H29" s="25">
        <f t="shared" si="3"/>
        <v>68.0625</v>
      </c>
      <c r="I29" s="23">
        <f t="shared" si="7"/>
        <v>1.00390625</v>
      </c>
      <c r="J29" s="24">
        <f t="shared" si="8"/>
        <v>2.015625</v>
      </c>
      <c r="K29" s="25">
        <f t="shared" si="9"/>
        <v>4.0625</v>
      </c>
      <c r="L29" s="35">
        <f t="shared" si="4"/>
        <v>1.5443783426476775E-2</v>
      </c>
      <c r="M29" s="36">
        <f t="shared" si="5"/>
        <v>3.0532544378698224E-2</v>
      </c>
      <c r="N29" s="37">
        <f t="shared" si="6"/>
        <v>5.968778696051423E-2</v>
      </c>
    </row>
    <row r="30" spans="2:14">
      <c r="B30" s="7">
        <v>8</v>
      </c>
      <c r="C30" s="8">
        <v>8</v>
      </c>
      <c r="D30" s="9">
        <v>0.375</v>
      </c>
      <c r="E30" s="21">
        <f t="shared" si="0"/>
        <v>64</v>
      </c>
      <c r="F30" s="23">
        <f t="shared" si="1"/>
        <v>65.00390625</v>
      </c>
      <c r="G30" s="24">
        <f t="shared" si="2"/>
        <v>66.015625</v>
      </c>
      <c r="H30" s="25">
        <f t="shared" si="3"/>
        <v>68.0625</v>
      </c>
      <c r="I30" s="23">
        <f t="shared" si="7"/>
        <v>1.00390625</v>
      </c>
      <c r="J30" s="24">
        <f t="shared" si="8"/>
        <v>2.015625</v>
      </c>
      <c r="K30" s="25">
        <f t="shared" si="9"/>
        <v>4.0625</v>
      </c>
      <c r="L30" s="35">
        <f t="shared" si="4"/>
        <v>1.5443783426476775E-2</v>
      </c>
      <c r="M30" s="36">
        <f t="shared" si="5"/>
        <v>3.0532544378698224E-2</v>
      </c>
      <c r="N30" s="37">
        <f t="shared" si="6"/>
        <v>5.968778696051423E-2</v>
      </c>
    </row>
    <row r="31" spans="2:14">
      <c r="B31" s="7">
        <v>8</v>
      </c>
      <c r="C31" s="8">
        <v>8</v>
      </c>
      <c r="D31" s="9">
        <v>0.5</v>
      </c>
      <c r="E31" s="21">
        <f t="shared" si="0"/>
        <v>64</v>
      </c>
      <c r="F31" s="23">
        <f t="shared" si="1"/>
        <v>65.00390625</v>
      </c>
      <c r="G31" s="24">
        <f t="shared" si="2"/>
        <v>66.015625</v>
      </c>
      <c r="H31" s="25">
        <f t="shared" si="3"/>
        <v>68.0625</v>
      </c>
      <c r="I31" s="23">
        <f t="shared" si="7"/>
        <v>1.00390625</v>
      </c>
      <c r="J31" s="24">
        <f t="shared" si="8"/>
        <v>2.015625</v>
      </c>
      <c r="K31" s="25">
        <f t="shared" si="9"/>
        <v>4.0625</v>
      </c>
      <c r="L31" s="35">
        <f t="shared" si="4"/>
        <v>1.5443783426476775E-2</v>
      </c>
      <c r="M31" s="36">
        <f t="shared" si="5"/>
        <v>3.0532544378698224E-2</v>
      </c>
      <c r="N31" s="37">
        <f t="shared" si="6"/>
        <v>5.968778696051423E-2</v>
      </c>
    </row>
    <row r="32" spans="2:14">
      <c r="B32" s="7">
        <v>8</v>
      </c>
      <c r="C32" s="8">
        <v>8</v>
      </c>
      <c r="D32" s="9">
        <v>1</v>
      </c>
      <c r="E32" s="21">
        <f t="shared" si="0"/>
        <v>64</v>
      </c>
      <c r="F32" s="23">
        <f t="shared" si="1"/>
        <v>65.00390625</v>
      </c>
      <c r="G32" s="24">
        <f t="shared" si="2"/>
        <v>66.015625</v>
      </c>
      <c r="H32" s="25">
        <f t="shared" si="3"/>
        <v>68.0625</v>
      </c>
      <c r="I32" s="23">
        <f t="shared" si="7"/>
        <v>1.00390625</v>
      </c>
      <c r="J32" s="24">
        <f t="shared" si="8"/>
        <v>2.015625</v>
      </c>
      <c r="K32" s="25">
        <f t="shared" si="9"/>
        <v>4.0625</v>
      </c>
      <c r="L32" s="35">
        <f t="shared" si="4"/>
        <v>1.5443783426476775E-2</v>
      </c>
      <c r="M32" s="36">
        <f t="shared" si="5"/>
        <v>3.0532544378698224E-2</v>
      </c>
      <c r="N32" s="37">
        <f t="shared" si="6"/>
        <v>5.968778696051423E-2</v>
      </c>
    </row>
    <row r="33" spans="2:14">
      <c r="B33" s="7">
        <v>9</v>
      </c>
      <c r="C33" s="8">
        <v>9</v>
      </c>
      <c r="D33" s="9">
        <v>0.75</v>
      </c>
      <c r="E33" s="21">
        <f t="shared" si="0"/>
        <v>81</v>
      </c>
      <c r="F33" s="23">
        <f t="shared" si="1"/>
        <v>82.12890625</v>
      </c>
      <c r="G33" s="24">
        <f t="shared" si="2"/>
        <v>83.265625</v>
      </c>
      <c r="H33" s="25">
        <f t="shared" si="3"/>
        <v>85.5625</v>
      </c>
      <c r="I33" s="23">
        <f t="shared" si="7"/>
        <v>1.12890625</v>
      </c>
      <c r="J33" s="24">
        <f t="shared" si="8"/>
        <v>2.265625</v>
      </c>
      <c r="K33" s="25">
        <f t="shared" si="9"/>
        <v>4.5625</v>
      </c>
      <c r="L33" s="35">
        <f t="shared" si="4"/>
        <v>1.3745541022592152E-2</v>
      </c>
      <c r="M33" s="36">
        <f t="shared" si="5"/>
        <v>2.7209607806342653E-2</v>
      </c>
      <c r="N33" s="37">
        <f t="shared" si="6"/>
        <v>5.3323593864134405E-2</v>
      </c>
    </row>
    <row r="34" spans="2:14">
      <c r="B34" s="7">
        <v>10</v>
      </c>
      <c r="C34" s="8">
        <v>10</v>
      </c>
      <c r="D34" s="9">
        <v>0.3125</v>
      </c>
      <c r="E34" s="21">
        <f t="shared" si="0"/>
        <v>100</v>
      </c>
      <c r="F34" s="23">
        <f t="shared" si="1"/>
        <v>101.25390625</v>
      </c>
      <c r="G34" s="24">
        <f t="shared" si="2"/>
        <v>102.515625</v>
      </c>
      <c r="H34" s="25">
        <f t="shared" si="3"/>
        <v>105.0625</v>
      </c>
      <c r="I34" s="23">
        <f t="shared" si="7"/>
        <v>1.25390625</v>
      </c>
      <c r="J34" s="24">
        <f t="shared" si="8"/>
        <v>2.515625</v>
      </c>
      <c r="K34" s="25">
        <f t="shared" si="9"/>
        <v>5.0625</v>
      </c>
      <c r="L34" s="35">
        <f t="shared" si="4"/>
        <v>1.2383781489911655E-2</v>
      </c>
      <c r="M34" s="36">
        <f t="shared" si="5"/>
        <v>2.4538942234415485E-2</v>
      </c>
      <c r="N34" s="37">
        <f t="shared" si="6"/>
        <v>4.8185603807257588E-2</v>
      </c>
    </row>
    <row r="35" spans="2:14">
      <c r="B35" s="7">
        <v>10</v>
      </c>
      <c r="C35" s="8">
        <v>10</v>
      </c>
      <c r="D35" s="9">
        <v>0.375</v>
      </c>
      <c r="E35" s="21">
        <f t="shared" si="0"/>
        <v>100</v>
      </c>
      <c r="F35" s="23">
        <f t="shared" si="1"/>
        <v>101.25390625</v>
      </c>
      <c r="G35" s="24">
        <f t="shared" si="2"/>
        <v>102.515625</v>
      </c>
      <c r="H35" s="25">
        <f t="shared" si="3"/>
        <v>105.0625</v>
      </c>
      <c r="I35" s="23">
        <f t="shared" si="7"/>
        <v>1.25390625</v>
      </c>
      <c r="J35" s="24">
        <f t="shared" si="8"/>
        <v>2.515625</v>
      </c>
      <c r="K35" s="25">
        <f t="shared" si="9"/>
        <v>5.0625</v>
      </c>
      <c r="L35" s="35">
        <f t="shared" si="4"/>
        <v>1.2383781489911655E-2</v>
      </c>
      <c r="M35" s="36">
        <f t="shared" si="5"/>
        <v>2.4538942234415485E-2</v>
      </c>
      <c r="N35" s="37">
        <f t="shared" si="6"/>
        <v>4.8185603807257588E-2</v>
      </c>
    </row>
    <row r="36" spans="2:14">
      <c r="B36" s="7">
        <v>12</v>
      </c>
      <c r="C36" s="8">
        <v>12</v>
      </c>
      <c r="D36" s="9">
        <v>0.3125</v>
      </c>
      <c r="E36" s="21">
        <f t="shared" si="0"/>
        <v>144</v>
      </c>
      <c r="F36" s="23">
        <f t="shared" si="1"/>
        <v>145.50390625</v>
      </c>
      <c r="G36" s="24">
        <f t="shared" si="2"/>
        <v>147.015625</v>
      </c>
      <c r="H36" s="25">
        <f t="shared" si="3"/>
        <v>150.0625</v>
      </c>
      <c r="I36" s="23">
        <f t="shared" si="7"/>
        <v>1.50390625</v>
      </c>
      <c r="J36" s="24">
        <f t="shared" si="8"/>
        <v>3.015625</v>
      </c>
      <c r="K36" s="25">
        <f t="shared" si="9"/>
        <v>6.0625</v>
      </c>
      <c r="L36" s="35">
        <f t="shared" si="4"/>
        <v>1.0335847942226637E-2</v>
      </c>
      <c r="M36" s="36">
        <f t="shared" si="5"/>
        <v>2.0512275480922521E-2</v>
      </c>
      <c r="N36" s="37">
        <f t="shared" si="6"/>
        <v>4.0399833402748851E-2</v>
      </c>
    </row>
    <row r="37" spans="2:14">
      <c r="B37" s="7">
        <v>12</v>
      </c>
      <c r="C37" s="8">
        <v>12</v>
      </c>
      <c r="D37" s="9">
        <v>0.375</v>
      </c>
      <c r="E37" s="21">
        <f t="shared" si="0"/>
        <v>144</v>
      </c>
      <c r="F37" s="23">
        <f t="shared" si="1"/>
        <v>145.50390625</v>
      </c>
      <c r="G37" s="24">
        <f t="shared" si="2"/>
        <v>147.015625</v>
      </c>
      <c r="H37" s="25">
        <f t="shared" si="3"/>
        <v>150.0625</v>
      </c>
      <c r="I37" s="23">
        <f t="shared" si="7"/>
        <v>1.50390625</v>
      </c>
      <c r="J37" s="24">
        <f t="shared" si="8"/>
        <v>3.015625</v>
      </c>
      <c r="K37" s="25">
        <f t="shared" si="9"/>
        <v>6.0625</v>
      </c>
      <c r="L37" s="35">
        <f t="shared" si="4"/>
        <v>1.0335847942226637E-2</v>
      </c>
      <c r="M37" s="36">
        <f t="shared" si="5"/>
        <v>2.0512275480922521E-2</v>
      </c>
      <c r="N37" s="37">
        <f t="shared" si="6"/>
        <v>4.0399833402748851E-2</v>
      </c>
    </row>
    <row r="38" spans="2:14">
      <c r="B38" s="7">
        <v>12</v>
      </c>
      <c r="C38" s="8">
        <v>12</v>
      </c>
      <c r="D38" s="9">
        <v>0.5</v>
      </c>
      <c r="E38" s="21">
        <f t="shared" si="0"/>
        <v>144</v>
      </c>
      <c r="F38" s="23">
        <f t="shared" si="1"/>
        <v>145.50390625</v>
      </c>
      <c r="G38" s="24">
        <f t="shared" si="2"/>
        <v>147.015625</v>
      </c>
      <c r="H38" s="25">
        <f t="shared" si="3"/>
        <v>150.0625</v>
      </c>
      <c r="I38" s="23">
        <f t="shared" si="7"/>
        <v>1.50390625</v>
      </c>
      <c r="J38" s="24">
        <f t="shared" si="8"/>
        <v>3.015625</v>
      </c>
      <c r="K38" s="25">
        <f t="shared" si="9"/>
        <v>6.0625</v>
      </c>
      <c r="L38" s="35">
        <f t="shared" si="4"/>
        <v>1.0335847942226637E-2</v>
      </c>
      <c r="M38" s="36">
        <f t="shared" si="5"/>
        <v>2.0512275480922521E-2</v>
      </c>
      <c r="N38" s="37">
        <f t="shared" si="6"/>
        <v>4.0399833402748851E-2</v>
      </c>
    </row>
    <row r="39" spans="2:14">
      <c r="B39" s="7">
        <v>12</v>
      </c>
      <c r="C39" s="8">
        <v>24</v>
      </c>
      <c r="D39" s="9">
        <v>0.375</v>
      </c>
      <c r="E39" s="21">
        <f t="shared" si="0"/>
        <v>288</v>
      </c>
      <c r="F39" s="23">
        <f t="shared" si="1"/>
        <v>290.25390625</v>
      </c>
      <c r="G39" s="24">
        <f t="shared" si="2"/>
        <v>292.515625</v>
      </c>
      <c r="H39" s="25">
        <f t="shared" si="3"/>
        <v>297.0625</v>
      </c>
      <c r="I39" s="23">
        <f t="shared" si="7"/>
        <v>2.25390625</v>
      </c>
      <c r="J39" s="24">
        <f t="shared" si="8"/>
        <v>4.515625</v>
      </c>
      <c r="K39" s="25">
        <f t="shared" si="9"/>
        <v>9.0625</v>
      </c>
      <c r="L39" s="35">
        <f t="shared" si="4"/>
        <v>7.7652917031155377E-3</v>
      </c>
      <c r="M39" s="36">
        <f t="shared" si="5"/>
        <v>1.5437209550771861E-2</v>
      </c>
      <c r="N39" s="37">
        <f t="shared" si="6"/>
        <v>3.050704818009678E-2</v>
      </c>
    </row>
    <row r="40" spans="2:14">
      <c r="B40" s="7">
        <v>14</v>
      </c>
      <c r="C40" s="8">
        <v>14</v>
      </c>
      <c r="D40" s="9">
        <v>0.375</v>
      </c>
      <c r="E40" s="21">
        <f t="shared" si="0"/>
        <v>196</v>
      </c>
      <c r="F40" s="23">
        <f t="shared" si="1"/>
        <v>197.75390625</v>
      </c>
      <c r="G40" s="24">
        <f t="shared" si="2"/>
        <v>199.515625</v>
      </c>
      <c r="H40" s="25">
        <f t="shared" si="3"/>
        <v>203.0625</v>
      </c>
      <c r="I40" s="23">
        <f t="shared" si="7"/>
        <v>1.75390625</v>
      </c>
      <c r="J40" s="24">
        <f t="shared" si="8"/>
        <v>3.515625</v>
      </c>
      <c r="K40" s="25">
        <f t="shared" si="9"/>
        <v>7.0625</v>
      </c>
      <c r="L40" s="35">
        <f t="shared" si="4"/>
        <v>8.8691358024691365E-3</v>
      </c>
      <c r="M40" s="36">
        <f t="shared" si="5"/>
        <v>1.7620800375910409E-2</v>
      </c>
      <c r="N40" s="37">
        <f t="shared" si="6"/>
        <v>3.4779932286857496E-2</v>
      </c>
    </row>
    <row r="41" spans="2:14">
      <c r="B41" s="7">
        <v>16</v>
      </c>
      <c r="C41" s="8">
        <v>16</v>
      </c>
      <c r="D41" s="9">
        <v>0.375</v>
      </c>
      <c r="E41" s="21">
        <f t="shared" si="0"/>
        <v>256</v>
      </c>
      <c r="F41" s="23">
        <f t="shared" si="1"/>
        <v>258.00390625</v>
      </c>
      <c r="G41" s="24">
        <f t="shared" si="2"/>
        <v>260.015625</v>
      </c>
      <c r="H41" s="25">
        <f t="shared" si="3"/>
        <v>264.0625</v>
      </c>
      <c r="I41" s="23">
        <f t="shared" si="7"/>
        <v>2.00390625</v>
      </c>
      <c r="J41" s="24">
        <f t="shared" si="8"/>
        <v>4.015625</v>
      </c>
      <c r="K41" s="25">
        <f t="shared" si="9"/>
        <v>8.0625</v>
      </c>
      <c r="L41" s="35">
        <f t="shared" si="4"/>
        <v>7.7669608926705927E-3</v>
      </c>
      <c r="M41" s="36">
        <f t="shared" si="5"/>
        <v>1.5443783426476775E-2</v>
      </c>
      <c r="N41" s="37">
        <f t="shared" si="6"/>
        <v>3.0532544378698224E-2</v>
      </c>
    </row>
    <row r="42" spans="2:14">
      <c r="B42" s="7">
        <v>16</v>
      </c>
      <c r="C42" s="8">
        <v>16</v>
      </c>
      <c r="D42" s="9">
        <v>0.5</v>
      </c>
      <c r="E42" s="21">
        <f t="shared" si="0"/>
        <v>256</v>
      </c>
      <c r="F42" s="23">
        <f t="shared" si="1"/>
        <v>258.00390625</v>
      </c>
      <c r="G42" s="24">
        <f t="shared" si="2"/>
        <v>260.015625</v>
      </c>
      <c r="H42" s="25">
        <f t="shared" si="3"/>
        <v>264.0625</v>
      </c>
      <c r="I42" s="23">
        <f t="shared" si="7"/>
        <v>2.00390625</v>
      </c>
      <c r="J42" s="24">
        <f t="shared" si="8"/>
        <v>4.015625</v>
      </c>
      <c r="K42" s="25">
        <f t="shared" si="9"/>
        <v>8.0625</v>
      </c>
      <c r="L42" s="35">
        <f t="shared" si="4"/>
        <v>7.7669608926705927E-3</v>
      </c>
      <c r="M42" s="36">
        <f t="shared" si="5"/>
        <v>1.5443783426476775E-2</v>
      </c>
      <c r="N42" s="37">
        <f t="shared" si="6"/>
        <v>3.0532544378698224E-2</v>
      </c>
    </row>
    <row r="43" spans="2:14">
      <c r="B43" s="7">
        <v>16</v>
      </c>
      <c r="C43" s="8">
        <v>32</v>
      </c>
      <c r="D43" s="9">
        <v>0.375</v>
      </c>
      <c r="E43" s="21">
        <f t="shared" si="0"/>
        <v>512</v>
      </c>
      <c r="F43" s="23">
        <f t="shared" si="1"/>
        <v>515.00390625</v>
      </c>
      <c r="G43" s="24">
        <f t="shared" si="2"/>
        <v>518.015625</v>
      </c>
      <c r="H43" s="25">
        <f t="shared" si="3"/>
        <v>524.0625</v>
      </c>
      <c r="I43" s="23">
        <f t="shared" si="7"/>
        <v>3.00390625</v>
      </c>
      <c r="J43" s="24">
        <f t="shared" si="8"/>
        <v>6.015625</v>
      </c>
      <c r="K43" s="25">
        <f t="shared" si="9"/>
        <v>12.0625</v>
      </c>
      <c r="L43" s="35">
        <f t="shared" si="4"/>
        <v>5.8327834285237523E-3</v>
      </c>
      <c r="M43" s="36">
        <f t="shared" si="5"/>
        <v>1.161282538533466E-2</v>
      </c>
      <c r="N43" s="37">
        <f t="shared" si="6"/>
        <v>2.3017292784734644E-2</v>
      </c>
    </row>
    <row r="44" spans="2:14">
      <c r="B44" s="7">
        <v>18</v>
      </c>
      <c r="C44" s="8">
        <v>18</v>
      </c>
      <c r="D44" s="9">
        <v>0.375</v>
      </c>
      <c r="E44" s="21">
        <f t="shared" si="0"/>
        <v>324</v>
      </c>
      <c r="F44" s="23">
        <f t="shared" si="1"/>
        <v>326.25390625</v>
      </c>
      <c r="G44" s="24">
        <f t="shared" si="2"/>
        <v>328.515625</v>
      </c>
      <c r="H44" s="25">
        <f t="shared" si="3"/>
        <v>333.0625</v>
      </c>
      <c r="I44" s="23">
        <f t="shared" si="7"/>
        <v>2.25390625</v>
      </c>
      <c r="J44" s="24">
        <f t="shared" si="8"/>
        <v>4.515625</v>
      </c>
      <c r="K44" s="25">
        <f t="shared" si="9"/>
        <v>9.0625</v>
      </c>
      <c r="L44" s="35">
        <f t="shared" si="4"/>
        <v>6.9084421881921909E-3</v>
      </c>
      <c r="M44" s="36">
        <f t="shared" si="5"/>
        <v>1.3745541022592152E-2</v>
      </c>
      <c r="N44" s="37">
        <f t="shared" si="6"/>
        <v>2.7209607806342653E-2</v>
      </c>
    </row>
    <row r="45" spans="2:14">
      <c r="B45" s="7">
        <v>18</v>
      </c>
      <c r="C45" s="8">
        <v>24</v>
      </c>
      <c r="D45" s="9">
        <v>0.375</v>
      </c>
      <c r="E45" s="21">
        <f t="shared" si="0"/>
        <v>432</v>
      </c>
      <c r="F45" s="23">
        <f t="shared" si="1"/>
        <v>434.62890625</v>
      </c>
      <c r="G45" s="24">
        <f t="shared" si="2"/>
        <v>437.265625</v>
      </c>
      <c r="H45" s="25">
        <f t="shared" si="3"/>
        <v>442.5625</v>
      </c>
      <c r="I45" s="23">
        <f t="shared" si="7"/>
        <v>2.62890625</v>
      </c>
      <c r="J45" s="24">
        <f t="shared" si="8"/>
        <v>5.265625</v>
      </c>
      <c r="K45" s="25">
        <f t="shared" si="9"/>
        <v>10.5625</v>
      </c>
      <c r="L45" s="35">
        <f t="shared" si="4"/>
        <v>6.0486226576191978E-3</v>
      </c>
      <c r="M45" s="36">
        <f t="shared" si="5"/>
        <v>1.2042165445774522E-2</v>
      </c>
      <c r="N45" s="37">
        <f t="shared" si="6"/>
        <v>2.3866685496398813E-2</v>
      </c>
    </row>
    <row r="46" spans="2:14">
      <c r="B46" s="7">
        <v>24</v>
      </c>
      <c r="C46" s="8">
        <v>24</v>
      </c>
      <c r="D46" s="9">
        <v>0.375</v>
      </c>
      <c r="E46" s="21">
        <f t="shared" si="0"/>
        <v>576</v>
      </c>
      <c r="F46" s="23">
        <f t="shared" si="1"/>
        <v>579.00390625</v>
      </c>
      <c r="G46" s="24">
        <f t="shared" si="2"/>
        <v>582.015625</v>
      </c>
      <c r="H46" s="25">
        <f t="shared" si="3"/>
        <v>588.0625</v>
      </c>
      <c r="I46" s="23">
        <f t="shared" si="7"/>
        <v>3.00390625</v>
      </c>
      <c r="J46" s="24">
        <f t="shared" si="8"/>
        <v>6.015625</v>
      </c>
      <c r="K46" s="25">
        <f t="shared" si="9"/>
        <v>12.0625</v>
      </c>
      <c r="L46" s="35">
        <f t="shared" si="4"/>
        <v>5.1880586945522011E-3</v>
      </c>
      <c r="M46" s="36">
        <f t="shared" si="5"/>
        <v>1.0335847942226637E-2</v>
      </c>
      <c r="N46" s="37">
        <f t="shared" si="6"/>
        <v>2.0512275480922521E-2</v>
      </c>
    </row>
    <row r="47" spans="2:14">
      <c r="B47" s="7">
        <v>24</v>
      </c>
      <c r="C47" s="8">
        <v>24</v>
      </c>
      <c r="D47" s="9">
        <v>0.3125</v>
      </c>
      <c r="E47" s="21">
        <f t="shared" si="0"/>
        <v>576</v>
      </c>
      <c r="F47" s="23">
        <f t="shared" si="1"/>
        <v>579.00390625</v>
      </c>
      <c r="G47" s="24">
        <f t="shared" si="2"/>
        <v>582.015625</v>
      </c>
      <c r="H47" s="25">
        <f t="shared" si="3"/>
        <v>588.0625</v>
      </c>
      <c r="I47" s="23">
        <f t="shared" si="7"/>
        <v>3.00390625</v>
      </c>
      <c r="J47" s="24">
        <f t="shared" si="8"/>
        <v>6.015625</v>
      </c>
      <c r="K47" s="25">
        <f t="shared" si="9"/>
        <v>12.0625</v>
      </c>
      <c r="L47" s="35">
        <f t="shared" si="4"/>
        <v>5.1880586945522011E-3</v>
      </c>
      <c r="M47" s="36">
        <f t="shared" si="5"/>
        <v>1.0335847942226637E-2</v>
      </c>
      <c r="N47" s="37">
        <f t="shared" si="6"/>
        <v>2.0512275480922521E-2</v>
      </c>
    </row>
    <row r="48" spans="2:14">
      <c r="B48" s="7">
        <v>24</v>
      </c>
      <c r="C48" s="8">
        <v>48</v>
      </c>
      <c r="D48" s="9">
        <f>3/8</f>
        <v>0.375</v>
      </c>
      <c r="E48" s="21">
        <f t="shared" si="0"/>
        <v>1152</v>
      </c>
      <c r="F48" s="23">
        <f t="shared" si="1"/>
        <v>1156.50390625</v>
      </c>
      <c r="G48" s="24">
        <f t="shared" si="2"/>
        <v>1161.015625</v>
      </c>
      <c r="H48" s="25">
        <f t="shared" si="3"/>
        <v>1170.0625</v>
      </c>
      <c r="I48" s="23">
        <f t="shared" si="7"/>
        <v>4.50390625</v>
      </c>
      <c r="J48" s="24">
        <f t="shared" si="8"/>
        <v>9.015625</v>
      </c>
      <c r="K48" s="25">
        <f t="shared" si="9"/>
        <v>18.0625</v>
      </c>
      <c r="L48" s="35">
        <f t="shared" si="4"/>
        <v>3.8944150777700842E-3</v>
      </c>
      <c r="M48" s="36">
        <f t="shared" si="5"/>
        <v>7.7652917031155377E-3</v>
      </c>
      <c r="N48" s="37">
        <f t="shared" si="6"/>
        <v>1.5437209550771861E-2</v>
      </c>
    </row>
    <row r="49" spans="2:14" ht="13.5" thickBot="1">
      <c r="B49" s="10">
        <v>48</v>
      </c>
      <c r="C49" s="11">
        <v>48</v>
      </c>
      <c r="D49" s="12">
        <f>0.5</f>
        <v>0.5</v>
      </c>
      <c r="E49" s="22">
        <f t="shared" si="0"/>
        <v>2304</v>
      </c>
      <c r="F49" s="26">
        <f t="shared" si="1"/>
        <v>2310.00390625</v>
      </c>
      <c r="G49" s="27">
        <f t="shared" si="2"/>
        <v>2316.015625</v>
      </c>
      <c r="H49" s="28">
        <f t="shared" si="3"/>
        <v>2328.0625</v>
      </c>
      <c r="I49" s="26">
        <f t="shared" si="7"/>
        <v>6.00390625</v>
      </c>
      <c r="J49" s="27">
        <f t="shared" si="8"/>
        <v>12.015625</v>
      </c>
      <c r="K49" s="28">
        <f t="shared" si="9"/>
        <v>24.0625</v>
      </c>
      <c r="L49" s="38">
        <f t="shared" si="4"/>
        <v>2.5990892196137384E-3</v>
      </c>
      <c r="M49" s="39">
        <f t="shared" si="5"/>
        <v>5.1880586945522011E-3</v>
      </c>
      <c r="N49" s="40">
        <f t="shared" si="6"/>
        <v>1.0335847942226637E-2</v>
      </c>
    </row>
    <row r="50" spans="2:14">
      <c r="B50" s="8"/>
      <c r="C50" s="8"/>
      <c r="D50" s="19"/>
      <c r="E50" s="21"/>
      <c r="F50" s="24"/>
      <c r="G50" s="24"/>
      <c r="H50" s="24"/>
      <c r="I50" s="24"/>
      <c r="J50" s="24"/>
      <c r="K50" s="24"/>
      <c r="L50" s="36"/>
      <c r="M50" s="36"/>
      <c r="N50" s="36"/>
    </row>
    <row r="51" spans="2:14" ht="13.5" thickBot="1">
      <c r="B51" s="8"/>
      <c r="C51" s="8"/>
      <c r="D51" s="19"/>
      <c r="E51" s="21"/>
      <c r="F51" s="51" t="s">
        <v>97</v>
      </c>
      <c r="G51" s="51"/>
      <c r="H51" s="52">
        <v>576</v>
      </c>
      <c r="I51" s="24"/>
      <c r="J51" s="24"/>
      <c r="K51" s="24"/>
      <c r="L51" s="53" t="s">
        <v>98</v>
      </c>
      <c r="M51" s="53"/>
      <c r="N51" s="74">
        <v>5.3600000000000002E-2</v>
      </c>
    </row>
    <row r="52" spans="2:14">
      <c r="B52" s="8"/>
      <c r="C52" s="8"/>
      <c r="D52" s="19"/>
      <c r="E52" s="21"/>
      <c r="F52" s="1" t="s">
        <v>99</v>
      </c>
      <c r="G52" s="2"/>
      <c r="H52" s="3"/>
      <c r="I52" s="1" t="s">
        <v>100</v>
      </c>
      <c r="J52" s="2"/>
      <c r="K52" s="3"/>
      <c r="L52" s="1" t="s">
        <v>101</v>
      </c>
      <c r="M52" s="2"/>
      <c r="N52" s="3"/>
    </row>
    <row r="53" spans="2:14" ht="14.25">
      <c r="D53" s="5"/>
      <c r="F53" s="4" t="s">
        <v>102</v>
      </c>
      <c r="G53" s="5"/>
      <c r="H53" s="6"/>
      <c r="I53" s="4" t="s">
        <v>103</v>
      </c>
      <c r="J53" s="5"/>
      <c r="K53" s="6"/>
      <c r="L53" s="4" t="s">
        <v>104</v>
      </c>
      <c r="M53" s="5"/>
      <c r="N53" s="6"/>
    </row>
    <row r="54" spans="2:14" ht="13.5" thickBot="1">
      <c r="D54" s="5"/>
      <c r="F54" s="16">
        <v>6.25E-2</v>
      </c>
      <c r="G54" s="17">
        <v>0.125</v>
      </c>
      <c r="H54" s="18">
        <v>0.25</v>
      </c>
      <c r="I54" s="16">
        <v>6.25E-2</v>
      </c>
      <c r="J54" s="17">
        <v>0.125</v>
      </c>
      <c r="K54" s="18">
        <v>0.25</v>
      </c>
      <c r="L54" s="16">
        <v>6.25E-2</v>
      </c>
      <c r="M54" s="17">
        <v>0.125</v>
      </c>
      <c r="N54" s="18">
        <v>0.25</v>
      </c>
    </row>
    <row r="55" spans="2:14">
      <c r="C55" s="41"/>
      <c r="D55" s="5"/>
      <c r="F55" s="42">
        <f t="shared" ref="F55:H56" si="19">L7*$H$51</f>
        <v>65.771626297577853</v>
      </c>
      <c r="G55" s="43">
        <f t="shared" si="19"/>
        <v>120.88888888888889</v>
      </c>
      <c r="H55" s="44">
        <f t="shared" si="19"/>
        <v>207.35999999999999</v>
      </c>
      <c r="I55" s="42">
        <f>F55*D7</f>
        <v>16.442906574394463</v>
      </c>
      <c r="J55" s="43">
        <f>G55*D7</f>
        <v>30.222222222222221</v>
      </c>
      <c r="K55" s="44">
        <f>H55*D7</f>
        <v>51.839999999999996</v>
      </c>
      <c r="L55" s="42">
        <f t="shared" ref="L55:N56" si="20">I55*$N$51</f>
        <v>0.88133979238754323</v>
      </c>
      <c r="M55" s="43">
        <f t="shared" si="20"/>
        <v>1.6199111111111111</v>
      </c>
      <c r="N55" s="44">
        <f t="shared" si="20"/>
        <v>2.7786239999999998</v>
      </c>
    </row>
    <row r="56" spans="2:14">
      <c r="D56" s="5"/>
      <c r="F56" s="45">
        <f t="shared" si="19"/>
        <v>34.380165289256198</v>
      </c>
      <c r="G56" s="46">
        <f t="shared" si="19"/>
        <v>65.771626297577853</v>
      </c>
      <c r="H56" s="47">
        <f t="shared" si="19"/>
        <v>120.88888888888889</v>
      </c>
      <c r="I56" s="45">
        <f>F56*D8</f>
        <v>8.5950413223140494</v>
      </c>
      <c r="J56" s="46">
        <f>G56*D8</f>
        <v>16.442906574394463</v>
      </c>
      <c r="K56" s="47">
        <f>H56*D8</f>
        <v>30.222222222222221</v>
      </c>
      <c r="L56" s="45">
        <f t="shared" si="20"/>
        <v>0.46069421487603307</v>
      </c>
      <c r="M56" s="46">
        <f t="shared" si="20"/>
        <v>0.88133979238754323</v>
      </c>
      <c r="N56" s="47">
        <f t="shared" si="20"/>
        <v>1.6199111111111111</v>
      </c>
    </row>
    <row r="57" spans="2:14">
      <c r="D57" s="5"/>
      <c r="F57" s="45">
        <f t="shared" ref="F57:F97" si="21">L9*$H$51</f>
        <v>26.047552447552448</v>
      </c>
      <c r="G57" s="46">
        <f t="shared" ref="G57:G97" si="22">M9*$H$51</f>
        <v>50.310160427807489</v>
      </c>
      <c r="H57" s="47">
        <f t="shared" ref="H57:H97" si="23">N9*$H$51</f>
        <v>94.117647058823536</v>
      </c>
      <c r="I57" s="45">
        <f t="shared" ref="I57:I97" si="24">F57*D9</f>
        <v>6.511888111888112</v>
      </c>
      <c r="J57" s="46">
        <f t="shared" ref="J57:J97" si="25">G57*D9</f>
        <v>12.577540106951872</v>
      </c>
      <c r="K57" s="47">
        <f t="shared" ref="K57:K97" si="26">H57*D9</f>
        <v>23.529411764705884</v>
      </c>
      <c r="L57" s="45">
        <f t="shared" ref="L57:L97" si="27">I57*$N$51</f>
        <v>0.34903720279720279</v>
      </c>
      <c r="M57" s="46">
        <f t="shared" ref="M57:M97" si="28">J57*$N$51</f>
        <v>0.67415614973262039</v>
      </c>
      <c r="N57" s="47">
        <f t="shared" ref="N57:N97" si="29">K57*$N$51</f>
        <v>1.2611764705882353</v>
      </c>
    </row>
    <row r="58" spans="2:14">
      <c r="D58" s="5"/>
      <c r="F58" s="45">
        <f t="shared" si="21"/>
        <v>23.270304039983337</v>
      </c>
      <c r="G58" s="46">
        <f t="shared" si="22"/>
        <v>45.1584</v>
      </c>
      <c r="H58" s="47">
        <f t="shared" si="23"/>
        <v>85.207100591715985</v>
      </c>
      <c r="I58" s="45">
        <f t="shared" si="24"/>
        <v>5.8175760099958342</v>
      </c>
      <c r="J58" s="46">
        <f t="shared" si="25"/>
        <v>11.2896</v>
      </c>
      <c r="K58" s="47">
        <f t="shared" si="26"/>
        <v>21.301775147928996</v>
      </c>
      <c r="L58" s="45">
        <f t="shared" si="27"/>
        <v>0.31182207413577673</v>
      </c>
      <c r="M58" s="46">
        <f t="shared" si="28"/>
        <v>0.60512255999999998</v>
      </c>
      <c r="N58" s="47">
        <f t="shared" si="29"/>
        <v>1.1417751479289941</v>
      </c>
    </row>
    <row r="59" spans="2:14">
      <c r="D59" s="5"/>
      <c r="F59" s="45">
        <f t="shared" si="21"/>
        <v>17.572059751735743</v>
      </c>
      <c r="G59" s="46">
        <f t="shared" si="22"/>
        <v>34.324897959183673</v>
      </c>
      <c r="H59" s="47">
        <f t="shared" si="23"/>
        <v>65.575384615384621</v>
      </c>
      <c r="I59" s="45">
        <f t="shared" si="24"/>
        <v>4.3930149379339358</v>
      </c>
      <c r="J59" s="46">
        <f t="shared" si="25"/>
        <v>8.5812244897959182</v>
      </c>
      <c r="K59" s="47">
        <f t="shared" si="26"/>
        <v>16.393846153846155</v>
      </c>
      <c r="L59" s="45">
        <f t="shared" si="27"/>
        <v>0.23546560067325897</v>
      </c>
      <c r="M59" s="46">
        <f t="shared" si="28"/>
        <v>0.45995363265306122</v>
      </c>
      <c r="N59" s="47">
        <f t="shared" si="29"/>
        <v>0.87871015384615392</v>
      </c>
    </row>
    <row r="60" spans="2:14">
      <c r="D60" s="5"/>
      <c r="F60" s="45">
        <f t="shared" si="21"/>
        <v>17.572059751735743</v>
      </c>
      <c r="G60" s="46">
        <f t="shared" si="22"/>
        <v>34.324897959183673</v>
      </c>
      <c r="H60" s="47">
        <f t="shared" si="23"/>
        <v>65.575384615384621</v>
      </c>
      <c r="I60" s="45">
        <f t="shared" si="24"/>
        <v>8.7860298758678717</v>
      </c>
      <c r="J60" s="46">
        <f t="shared" si="25"/>
        <v>17.162448979591836</v>
      </c>
      <c r="K60" s="47">
        <f t="shared" si="26"/>
        <v>32.787692307692311</v>
      </c>
      <c r="L60" s="45">
        <f t="shared" si="27"/>
        <v>0.47093120134651795</v>
      </c>
      <c r="M60" s="46">
        <f t="shared" si="28"/>
        <v>0.91990726530612243</v>
      </c>
      <c r="N60" s="47">
        <f t="shared" si="29"/>
        <v>1.7574203076923078</v>
      </c>
    </row>
    <row r="61" spans="2:14">
      <c r="D61" s="5"/>
      <c r="F61" s="45">
        <f t="shared" si="21"/>
        <v>17.586745562130176</v>
      </c>
      <c r="G61" s="46">
        <f t="shared" si="22"/>
        <v>34.380165289256198</v>
      </c>
      <c r="H61" s="47">
        <f t="shared" si="23"/>
        <v>65.771626297577853</v>
      </c>
      <c r="I61" s="45">
        <f t="shared" si="24"/>
        <v>4.396686390532544</v>
      </c>
      <c r="J61" s="46">
        <f t="shared" si="25"/>
        <v>8.5950413223140494</v>
      </c>
      <c r="K61" s="47">
        <f t="shared" si="26"/>
        <v>16.442906574394463</v>
      </c>
      <c r="L61" s="45">
        <f t="shared" si="27"/>
        <v>0.23566239053254437</v>
      </c>
      <c r="M61" s="46">
        <f t="shared" si="28"/>
        <v>0.46069421487603307</v>
      </c>
      <c r="N61" s="47">
        <f t="shared" si="29"/>
        <v>0.88133979238754323</v>
      </c>
    </row>
    <row r="62" spans="2:14">
      <c r="D62" s="5"/>
      <c r="F62" s="45">
        <f t="shared" si="21"/>
        <v>17.586745562130176</v>
      </c>
      <c r="G62" s="46">
        <f t="shared" si="22"/>
        <v>34.380165289256198</v>
      </c>
      <c r="H62" s="47">
        <f t="shared" si="23"/>
        <v>65.771626297577853</v>
      </c>
      <c r="I62" s="45">
        <f t="shared" si="24"/>
        <v>8.7933727810650879</v>
      </c>
      <c r="J62" s="46">
        <f t="shared" si="25"/>
        <v>17.190082644628099</v>
      </c>
      <c r="K62" s="47">
        <f t="shared" si="26"/>
        <v>32.885813148788927</v>
      </c>
      <c r="L62" s="45">
        <f t="shared" si="27"/>
        <v>0.47132478106508874</v>
      </c>
      <c r="M62" s="46">
        <f t="shared" si="28"/>
        <v>0.92138842975206614</v>
      </c>
      <c r="N62" s="47">
        <f t="shared" si="29"/>
        <v>1.7626795847750865</v>
      </c>
    </row>
    <row r="63" spans="2:14">
      <c r="D63" s="5"/>
      <c r="F63" s="45">
        <f t="shared" si="21"/>
        <v>13.257960644007154</v>
      </c>
      <c r="G63" s="46">
        <f t="shared" si="22"/>
        <v>26.047552447552448</v>
      </c>
      <c r="H63" s="47">
        <f t="shared" si="23"/>
        <v>50.310160427807489</v>
      </c>
      <c r="I63" s="45">
        <f t="shared" si="24"/>
        <v>3.3144901610017885</v>
      </c>
      <c r="J63" s="46">
        <f t="shared" si="25"/>
        <v>6.511888111888112</v>
      </c>
      <c r="K63" s="47">
        <f t="shared" si="26"/>
        <v>12.577540106951872</v>
      </c>
      <c r="L63" s="45">
        <f t="shared" si="27"/>
        <v>0.17765667262969587</v>
      </c>
      <c r="M63" s="46">
        <f t="shared" si="28"/>
        <v>0.34903720279720279</v>
      </c>
      <c r="N63" s="47">
        <f t="shared" si="29"/>
        <v>0.67415614973262039</v>
      </c>
    </row>
    <row r="64" spans="2:14">
      <c r="D64" s="5"/>
      <c r="F64" s="45">
        <f t="shared" si="21"/>
        <v>13.257960644007154</v>
      </c>
      <c r="G64" s="46">
        <f t="shared" si="22"/>
        <v>26.047552447552448</v>
      </c>
      <c r="H64" s="47">
        <f t="shared" si="23"/>
        <v>50.310160427807489</v>
      </c>
      <c r="I64" s="45">
        <f t="shared" si="24"/>
        <v>4.1431127012522353</v>
      </c>
      <c r="J64" s="46">
        <f t="shared" si="25"/>
        <v>8.13986013986014</v>
      </c>
      <c r="K64" s="47">
        <f t="shared" si="26"/>
        <v>15.72192513368984</v>
      </c>
      <c r="L64" s="45">
        <f t="shared" si="27"/>
        <v>0.22207084078711983</v>
      </c>
      <c r="M64" s="46">
        <f t="shared" si="28"/>
        <v>0.43629650349650351</v>
      </c>
      <c r="N64" s="47">
        <f t="shared" si="29"/>
        <v>0.84269518716577552</v>
      </c>
    </row>
    <row r="65" spans="4:14">
      <c r="D65" s="5"/>
      <c r="F65" s="45">
        <f t="shared" si="21"/>
        <v>13.257960644007154</v>
      </c>
      <c r="G65" s="46">
        <f t="shared" si="22"/>
        <v>26.047552447552448</v>
      </c>
      <c r="H65" s="47">
        <f t="shared" si="23"/>
        <v>50.310160427807489</v>
      </c>
      <c r="I65" s="45">
        <f t="shared" si="24"/>
        <v>6.628980322003577</v>
      </c>
      <c r="J65" s="46">
        <f t="shared" si="25"/>
        <v>13.023776223776224</v>
      </c>
      <c r="K65" s="47">
        <f t="shared" si="26"/>
        <v>25.155080213903744</v>
      </c>
      <c r="L65" s="45">
        <f t="shared" si="27"/>
        <v>0.35531334525939173</v>
      </c>
      <c r="M65" s="46">
        <f t="shared" si="28"/>
        <v>0.69807440559440559</v>
      </c>
      <c r="N65" s="47">
        <f t="shared" si="29"/>
        <v>1.3483122994652408</v>
      </c>
    </row>
    <row r="66" spans="4:14">
      <c r="D66" s="5"/>
      <c r="F66" s="45">
        <f t="shared" si="21"/>
        <v>13.257960644007154</v>
      </c>
      <c r="G66" s="46">
        <f t="shared" si="22"/>
        <v>26.047552447552448</v>
      </c>
      <c r="H66" s="47">
        <f t="shared" si="23"/>
        <v>50.310160427807489</v>
      </c>
      <c r="I66" s="45">
        <f t="shared" si="24"/>
        <v>13.257960644007154</v>
      </c>
      <c r="J66" s="46">
        <f t="shared" si="25"/>
        <v>26.047552447552448</v>
      </c>
      <c r="K66" s="47">
        <f t="shared" si="26"/>
        <v>50.310160427807489</v>
      </c>
      <c r="L66" s="45">
        <f t="shared" si="27"/>
        <v>0.71062669051878347</v>
      </c>
      <c r="M66" s="46">
        <f t="shared" si="28"/>
        <v>1.3961488111888112</v>
      </c>
      <c r="N66" s="47">
        <f t="shared" si="29"/>
        <v>2.6966245989304816</v>
      </c>
    </row>
    <row r="67" spans="4:14">
      <c r="D67" s="5"/>
      <c r="F67" s="45">
        <f t="shared" si="21"/>
        <v>13.257960644007154</v>
      </c>
      <c r="G67" s="46">
        <f t="shared" si="22"/>
        <v>26.047552447552448</v>
      </c>
      <c r="H67" s="47">
        <f t="shared" si="23"/>
        <v>50.310160427807489</v>
      </c>
      <c r="I67" s="45">
        <f t="shared" si="24"/>
        <v>15.743828264758495</v>
      </c>
      <c r="J67" s="46">
        <f t="shared" si="25"/>
        <v>30.931468531468532</v>
      </c>
      <c r="K67" s="47">
        <f t="shared" si="26"/>
        <v>59.743315508021396</v>
      </c>
      <c r="L67" s="45">
        <f t="shared" si="27"/>
        <v>0.84386919499105539</v>
      </c>
      <c r="M67" s="46">
        <f t="shared" si="28"/>
        <v>1.6579267132867135</v>
      </c>
      <c r="N67" s="47">
        <f t="shared" si="29"/>
        <v>3.2022417112299468</v>
      </c>
    </row>
    <row r="68" spans="4:14">
      <c r="D68" s="5"/>
      <c r="F68" s="45">
        <f t="shared" si="21"/>
        <v>13.257960644007154</v>
      </c>
      <c r="G68" s="46">
        <f t="shared" si="22"/>
        <v>26.047552447552448</v>
      </c>
      <c r="H68" s="47">
        <f t="shared" si="23"/>
        <v>50.310160427807489</v>
      </c>
      <c r="I68" s="45">
        <f t="shared" si="24"/>
        <v>18.229695885509837</v>
      </c>
      <c r="J68" s="46">
        <f t="shared" si="25"/>
        <v>35.815384615384616</v>
      </c>
      <c r="K68" s="47">
        <f t="shared" si="26"/>
        <v>69.176470588235304</v>
      </c>
      <c r="L68" s="45">
        <f t="shared" si="27"/>
        <v>0.97711169946332732</v>
      </c>
      <c r="M68" s="46">
        <f t="shared" si="28"/>
        <v>1.9197046153846156</v>
      </c>
      <c r="N68" s="47">
        <f t="shared" si="29"/>
        <v>3.7078588235294125</v>
      </c>
    </row>
    <row r="69" spans="4:14">
      <c r="D69" s="5"/>
      <c r="F69" s="45">
        <f t="shared" si="21"/>
        <v>13.257960644007154</v>
      </c>
      <c r="G69" s="46">
        <f t="shared" si="22"/>
        <v>26.047552447552448</v>
      </c>
      <c r="H69" s="47">
        <f t="shared" si="23"/>
        <v>50.310160427807489</v>
      </c>
      <c r="I69" s="45">
        <f t="shared" si="24"/>
        <v>19.88694096601073</v>
      </c>
      <c r="J69" s="46">
        <f t="shared" si="25"/>
        <v>39.071328671328672</v>
      </c>
      <c r="K69" s="47">
        <f t="shared" si="26"/>
        <v>75.465240641711233</v>
      </c>
      <c r="L69" s="45">
        <f t="shared" si="27"/>
        <v>1.0659400357781752</v>
      </c>
      <c r="M69" s="46">
        <f t="shared" si="28"/>
        <v>2.0942232167832171</v>
      </c>
      <c r="N69" s="47">
        <f t="shared" si="29"/>
        <v>4.0449368983957221</v>
      </c>
    </row>
    <row r="70" spans="4:14">
      <c r="D70" s="5"/>
      <c r="F70" s="45">
        <f t="shared" si="21"/>
        <v>13.257960644007154</v>
      </c>
      <c r="G70" s="46">
        <f t="shared" si="22"/>
        <v>26.047552447552448</v>
      </c>
      <c r="H70" s="47">
        <f t="shared" si="23"/>
        <v>50.310160427807489</v>
      </c>
      <c r="I70" s="45">
        <f t="shared" si="24"/>
        <v>29.830411449016097</v>
      </c>
      <c r="J70" s="46">
        <f t="shared" si="25"/>
        <v>58.606993006993008</v>
      </c>
      <c r="K70" s="47">
        <f t="shared" si="26"/>
        <v>113.19786096256685</v>
      </c>
      <c r="L70" s="45">
        <f t="shared" si="27"/>
        <v>1.5989100536672629</v>
      </c>
      <c r="M70" s="46">
        <f t="shared" si="28"/>
        <v>3.1413348251748254</v>
      </c>
      <c r="N70" s="47">
        <f t="shared" si="29"/>
        <v>6.0674053475935832</v>
      </c>
    </row>
    <row r="71" spans="4:14">
      <c r="D71" s="5"/>
      <c r="F71" s="45">
        <f t="shared" si="21"/>
        <v>14.13443072702332</v>
      </c>
      <c r="G71" s="46">
        <f t="shared" si="22"/>
        <v>27.754907792980369</v>
      </c>
      <c r="H71" s="47">
        <f t="shared" si="23"/>
        <v>53.551020408163261</v>
      </c>
      <c r="I71" s="45">
        <f t="shared" si="24"/>
        <v>3.53360768175583</v>
      </c>
      <c r="J71" s="46">
        <f t="shared" si="25"/>
        <v>6.9387269482450922</v>
      </c>
      <c r="K71" s="47">
        <f t="shared" si="26"/>
        <v>13.387755102040815</v>
      </c>
      <c r="L71" s="45">
        <f t="shared" si="27"/>
        <v>0.1894013717421125</v>
      </c>
      <c r="M71" s="46">
        <f t="shared" si="28"/>
        <v>0.37191576442593693</v>
      </c>
      <c r="N71" s="47">
        <f t="shared" si="29"/>
        <v>0.71758367346938767</v>
      </c>
    </row>
    <row r="72" spans="4:14">
      <c r="D72" s="5"/>
      <c r="F72" s="45">
        <f t="shared" si="21"/>
        <v>11.815070677011372</v>
      </c>
      <c r="G72" s="46">
        <f t="shared" si="22"/>
        <v>23.270304039983337</v>
      </c>
      <c r="H72" s="47">
        <f t="shared" si="23"/>
        <v>45.1584</v>
      </c>
      <c r="I72" s="45">
        <f t="shared" si="24"/>
        <v>2.953767669252843</v>
      </c>
      <c r="J72" s="46">
        <f t="shared" si="25"/>
        <v>5.8175760099958342</v>
      </c>
      <c r="K72" s="47">
        <f t="shared" si="26"/>
        <v>11.2896</v>
      </c>
      <c r="L72" s="45">
        <f t="shared" si="27"/>
        <v>0.15832194707195238</v>
      </c>
      <c r="M72" s="46">
        <f t="shared" si="28"/>
        <v>0.31182207413577673</v>
      </c>
      <c r="N72" s="47">
        <f t="shared" si="29"/>
        <v>0.60512255999999998</v>
      </c>
    </row>
    <row r="73" spans="4:14">
      <c r="D73" s="5"/>
      <c r="F73" s="45">
        <f t="shared" si="21"/>
        <v>11.815070677011372</v>
      </c>
      <c r="G73" s="46">
        <f t="shared" si="22"/>
        <v>23.270304039983337</v>
      </c>
      <c r="H73" s="47">
        <f t="shared" si="23"/>
        <v>45.1584</v>
      </c>
      <c r="I73" s="45">
        <f t="shared" si="24"/>
        <v>4.4306515038792647</v>
      </c>
      <c r="J73" s="46">
        <f t="shared" si="25"/>
        <v>8.7263640149937522</v>
      </c>
      <c r="K73" s="47">
        <f t="shared" si="26"/>
        <v>16.9344</v>
      </c>
      <c r="L73" s="45">
        <f t="shared" si="27"/>
        <v>0.23748292060792858</v>
      </c>
      <c r="M73" s="46">
        <f t="shared" si="28"/>
        <v>0.46773311120366512</v>
      </c>
      <c r="N73" s="47">
        <f t="shared" si="29"/>
        <v>0.90768384000000002</v>
      </c>
    </row>
    <row r="74" spans="4:14">
      <c r="D74" s="5"/>
      <c r="F74" s="45">
        <f t="shared" si="21"/>
        <v>11.815070677011372</v>
      </c>
      <c r="G74" s="46">
        <f t="shared" si="22"/>
        <v>23.270304039983337</v>
      </c>
      <c r="H74" s="47">
        <f t="shared" si="23"/>
        <v>45.1584</v>
      </c>
      <c r="I74" s="45">
        <f t="shared" si="24"/>
        <v>5.9075353385056859</v>
      </c>
      <c r="J74" s="46">
        <f t="shared" si="25"/>
        <v>11.635152019991668</v>
      </c>
      <c r="K74" s="47">
        <f t="shared" si="26"/>
        <v>22.5792</v>
      </c>
      <c r="L74" s="45">
        <f t="shared" si="27"/>
        <v>0.31664389414390476</v>
      </c>
      <c r="M74" s="46">
        <f t="shared" si="28"/>
        <v>0.62364414827155346</v>
      </c>
      <c r="N74" s="47">
        <f t="shared" si="29"/>
        <v>1.21024512</v>
      </c>
    </row>
    <row r="75" spans="4:14">
      <c r="D75" s="5"/>
      <c r="F75" s="45">
        <f t="shared" si="21"/>
        <v>11.815070677011372</v>
      </c>
      <c r="G75" s="46">
        <f t="shared" si="22"/>
        <v>23.270304039983337</v>
      </c>
      <c r="H75" s="47">
        <f t="shared" si="23"/>
        <v>45.1584</v>
      </c>
      <c r="I75" s="45">
        <f t="shared" si="24"/>
        <v>8.8613030077585293</v>
      </c>
      <c r="J75" s="46">
        <f t="shared" si="25"/>
        <v>17.452728029987504</v>
      </c>
      <c r="K75" s="47">
        <f t="shared" si="26"/>
        <v>33.8688</v>
      </c>
      <c r="L75" s="45">
        <f t="shared" si="27"/>
        <v>0.47496584121585717</v>
      </c>
      <c r="M75" s="46">
        <f t="shared" si="28"/>
        <v>0.93546622240733024</v>
      </c>
      <c r="N75" s="47">
        <f t="shared" si="29"/>
        <v>1.81536768</v>
      </c>
    </row>
    <row r="76" spans="4:14">
      <c r="D76" s="5"/>
      <c r="F76" s="45">
        <f t="shared" si="21"/>
        <v>9.8696054034838259</v>
      </c>
      <c r="G76" s="46">
        <f t="shared" si="22"/>
        <v>19.484484204640761</v>
      </c>
      <c r="H76" s="47">
        <f t="shared" si="23"/>
        <v>37.984864864864868</v>
      </c>
      <c r="I76" s="45">
        <f t="shared" si="24"/>
        <v>2.4674013508709565</v>
      </c>
      <c r="J76" s="46">
        <f t="shared" si="25"/>
        <v>4.8711210511601903</v>
      </c>
      <c r="K76" s="47">
        <f t="shared" si="26"/>
        <v>9.4962162162162169</v>
      </c>
      <c r="L76" s="45">
        <f t="shared" si="27"/>
        <v>0.13225271240668326</v>
      </c>
      <c r="M76" s="46">
        <f t="shared" si="28"/>
        <v>0.26109208834218622</v>
      </c>
      <c r="N76" s="47">
        <f t="shared" si="29"/>
        <v>0.50899718918918924</v>
      </c>
    </row>
    <row r="77" spans="4:14">
      <c r="D77" s="5"/>
      <c r="F77" s="45">
        <f t="shared" si="21"/>
        <v>8.8956192536506222</v>
      </c>
      <c r="G77" s="46">
        <f t="shared" si="22"/>
        <v>17.586745562130176</v>
      </c>
      <c r="H77" s="47">
        <f t="shared" si="23"/>
        <v>34.380165289256198</v>
      </c>
      <c r="I77" s="45">
        <f t="shared" si="24"/>
        <v>2.7798810167658194</v>
      </c>
      <c r="J77" s="46">
        <f t="shared" si="25"/>
        <v>5.4958579881656799</v>
      </c>
      <c r="K77" s="47">
        <f t="shared" si="26"/>
        <v>10.743801652892561</v>
      </c>
      <c r="L77" s="45">
        <f t="shared" si="27"/>
        <v>0.14900162249864793</v>
      </c>
      <c r="M77" s="46">
        <f t="shared" si="28"/>
        <v>0.29457798816568048</v>
      </c>
      <c r="N77" s="47">
        <f t="shared" si="29"/>
        <v>0.5758677685950413</v>
      </c>
    </row>
    <row r="78" spans="4:14">
      <c r="D78" s="5"/>
      <c r="F78" s="45">
        <f t="shared" si="21"/>
        <v>8.8956192536506222</v>
      </c>
      <c r="G78" s="46">
        <f t="shared" si="22"/>
        <v>17.586745562130176</v>
      </c>
      <c r="H78" s="47">
        <f t="shared" si="23"/>
        <v>34.380165289256198</v>
      </c>
      <c r="I78" s="45">
        <f t="shared" si="24"/>
        <v>3.3358572201189833</v>
      </c>
      <c r="J78" s="46">
        <f t="shared" si="25"/>
        <v>6.5950295857988159</v>
      </c>
      <c r="K78" s="47">
        <f t="shared" si="26"/>
        <v>12.892561983471074</v>
      </c>
      <c r="L78" s="45">
        <f t="shared" si="27"/>
        <v>0.17880194699837751</v>
      </c>
      <c r="M78" s="46">
        <f t="shared" si="28"/>
        <v>0.35349358579881657</v>
      </c>
      <c r="N78" s="47">
        <f t="shared" si="29"/>
        <v>0.69104132231404958</v>
      </c>
    </row>
    <row r="79" spans="4:14">
      <c r="D79" s="5"/>
      <c r="F79" s="45">
        <f t="shared" si="21"/>
        <v>8.8956192536506222</v>
      </c>
      <c r="G79" s="46">
        <f t="shared" si="22"/>
        <v>17.586745562130176</v>
      </c>
      <c r="H79" s="47">
        <f t="shared" si="23"/>
        <v>34.380165289256198</v>
      </c>
      <c r="I79" s="45">
        <f t="shared" si="24"/>
        <v>4.4478096268253111</v>
      </c>
      <c r="J79" s="46">
        <f t="shared" si="25"/>
        <v>8.7933727810650879</v>
      </c>
      <c r="K79" s="47">
        <f t="shared" si="26"/>
        <v>17.190082644628099</v>
      </c>
      <c r="L79" s="45">
        <f t="shared" si="27"/>
        <v>0.2384025959978367</v>
      </c>
      <c r="M79" s="46">
        <f t="shared" si="28"/>
        <v>0.47132478106508874</v>
      </c>
      <c r="N79" s="47">
        <f t="shared" si="29"/>
        <v>0.92138842975206614</v>
      </c>
    </row>
    <row r="80" spans="4:14">
      <c r="D80" s="5"/>
      <c r="F80" s="45">
        <f t="shared" si="21"/>
        <v>8.8956192536506222</v>
      </c>
      <c r="G80" s="46">
        <f t="shared" si="22"/>
        <v>17.586745562130176</v>
      </c>
      <c r="H80" s="47">
        <f t="shared" si="23"/>
        <v>34.380165289256198</v>
      </c>
      <c r="I80" s="45">
        <f t="shared" si="24"/>
        <v>8.8956192536506222</v>
      </c>
      <c r="J80" s="46">
        <f t="shared" si="25"/>
        <v>17.586745562130176</v>
      </c>
      <c r="K80" s="47">
        <f t="shared" si="26"/>
        <v>34.380165289256198</v>
      </c>
      <c r="L80" s="45">
        <f t="shared" si="27"/>
        <v>0.47680519199567339</v>
      </c>
      <c r="M80" s="46">
        <f t="shared" si="28"/>
        <v>0.94264956213017748</v>
      </c>
      <c r="N80" s="47">
        <f t="shared" si="29"/>
        <v>1.8427768595041323</v>
      </c>
    </row>
    <row r="81" spans="2:14">
      <c r="D81" s="5"/>
      <c r="F81" s="45">
        <f t="shared" si="21"/>
        <v>7.9174316290130795</v>
      </c>
      <c r="G81" s="46">
        <f t="shared" si="22"/>
        <v>15.672734096453368</v>
      </c>
      <c r="H81" s="47">
        <f t="shared" si="23"/>
        <v>30.714390065741419</v>
      </c>
      <c r="I81" s="45">
        <f t="shared" si="24"/>
        <v>5.9380737217598094</v>
      </c>
      <c r="J81" s="46">
        <f t="shared" si="25"/>
        <v>11.754550572340026</v>
      </c>
      <c r="K81" s="47">
        <f t="shared" si="26"/>
        <v>23.035792549306066</v>
      </c>
      <c r="L81" s="45">
        <f t="shared" si="27"/>
        <v>0.31828075148632579</v>
      </c>
      <c r="M81" s="46">
        <f t="shared" si="28"/>
        <v>0.63004391067742538</v>
      </c>
      <c r="N81" s="47">
        <f t="shared" si="29"/>
        <v>1.2347184806428051</v>
      </c>
    </row>
    <row r="82" spans="2:14">
      <c r="D82" s="5"/>
      <c r="F82" s="45">
        <f t="shared" si="21"/>
        <v>7.1330581381891127</v>
      </c>
      <c r="G82" s="46">
        <f t="shared" si="22"/>
        <v>14.13443072702332</v>
      </c>
      <c r="H82" s="47">
        <f t="shared" si="23"/>
        <v>27.754907792980369</v>
      </c>
      <c r="I82" s="45">
        <f t="shared" si="24"/>
        <v>2.2290806681840976</v>
      </c>
      <c r="J82" s="46">
        <f t="shared" si="25"/>
        <v>4.4170096021947876</v>
      </c>
      <c r="K82" s="47">
        <f t="shared" si="26"/>
        <v>8.6734086853063648</v>
      </c>
      <c r="L82" s="45">
        <f t="shared" si="27"/>
        <v>0.11947872381466763</v>
      </c>
      <c r="M82" s="46">
        <f t="shared" si="28"/>
        <v>0.23675171467764061</v>
      </c>
      <c r="N82" s="47">
        <f t="shared" si="29"/>
        <v>0.46489470553242118</v>
      </c>
    </row>
    <row r="83" spans="2:14">
      <c r="D83" s="5"/>
      <c r="F83" s="45">
        <f t="shared" si="21"/>
        <v>7.1330581381891127</v>
      </c>
      <c r="G83" s="46">
        <f t="shared" si="22"/>
        <v>14.13443072702332</v>
      </c>
      <c r="H83" s="47">
        <f t="shared" si="23"/>
        <v>27.754907792980369</v>
      </c>
      <c r="I83" s="45">
        <f t="shared" si="24"/>
        <v>2.6748968018209172</v>
      </c>
      <c r="J83" s="46">
        <f t="shared" si="25"/>
        <v>5.3004115226337447</v>
      </c>
      <c r="K83" s="47">
        <f t="shared" si="26"/>
        <v>10.408090422367639</v>
      </c>
      <c r="L83" s="45">
        <f t="shared" si="27"/>
        <v>0.14337446857760117</v>
      </c>
      <c r="M83" s="46">
        <f t="shared" si="28"/>
        <v>0.2841020576131687</v>
      </c>
      <c r="N83" s="47">
        <f t="shared" si="29"/>
        <v>0.55787364663890548</v>
      </c>
    </row>
    <row r="84" spans="2:14">
      <c r="D84" s="5"/>
      <c r="F84" s="45">
        <f t="shared" si="21"/>
        <v>5.9534484147225433</v>
      </c>
      <c r="G84" s="46">
        <f t="shared" si="22"/>
        <v>11.815070677011372</v>
      </c>
      <c r="H84" s="47">
        <f t="shared" si="23"/>
        <v>23.270304039983337</v>
      </c>
      <c r="I84" s="45">
        <f t="shared" si="24"/>
        <v>1.8604526296007948</v>
      </c>
      <c r="J84" s="46">
        <f t="shared" si="25"/>
        <v>3.6922095865660536</v>
      </c>
      <c r="K84" s="47">
        <f t="shared" si="26"/>
        <v>7.2719700124947924</v>
      </c>
      <c r="L84" s="45">
        <f t="shared" si="27"/>
        <v>9.9720260946602607E-2</v>
      </c>
      <c r="M84" s="46">
        <f t="shared" si="28"/>
        <v>0.19790243383994047</v>
      </c>
      <c r="N84" s="47">
        <f t="shared" si="29"/>
        <v>0.3897775926697209</v>
      </c>
    </row>
    <row r="85" spans="2:14">
      <c r="B85" s="41"/>
      <c r="F85" s="45">
        <f t="shared" si="21"/>
        <v>5.9534484147225433</v>
      </c>
      <c r="G85" s="46">
        <f t="shared" si="22"/>
        <v>11.815070677011372</v>
      </c>
      <c r="H85" s="47">
        <f t="shared" si="23"/>
        <v>23.270304039983337</v>
      </c>
      <c r="I85" s="45">
        <f t="shared" si="24"/>
        <v>2.2325431555209536</v>
      </c>
      <c r="J85" s="46">
        <f t="shared" si="25"/>
        <v>4.4306515038792647</v>
      </c>
      <c r="K85" s="47">
        <f t="shared" si="26"/>
        <v>8.7263640149937522</v>
      </c>
      <c r="L85" s="45">
        <f t="shared" si="27"/>
        <v>0.11966431313592311</v>
      </c>
      <c r="M85" s="46">
        <f t="shared" si="28"/>
        <v>0.23748292060792858</v>
      </c>
      <c r="N85" s="47">
        <f t="shared" si="29"/>
        <v>0.46773311120366512</v>
      </c>
    </row>
    <row r="86" spans="2:14">
      <c r="B86" s="41"/>
      <c r="F86" s="45">
        <f t="shared" si="21"/>
        <v>5.9534484147225433</v>
      </c>
      <c r="G86" s="46">
        <f t="shared" si="22"/>
        <v>11.815070677011372</v>
      </c>
      <c r="H86" s="47">
        <f t="shared" si="23"/>
        <v>23.270304039983337</v>
      </c>
      <c r="I86" s="45">
        <f t="shared" si="24"/>
        <v>2.9767242073612716</v>
      </c>
      <c r="J86" s="46">
        <f t="shared" si="25"/>
        <v>5.9075353385056859</v>
      </c>
      <c r="K86" s="47">
        <f t="shared" si="26"/>
        <v>11.635152019991668</v>
      </c>
      <c r="L86" s="45">
        <f t="shared" si="27"/>
        <v>0.15955241751456417</v>
      </c>
      <c r="M86" s="46">
        <f t="shared" si="28"/>
        <v>0.31664389414390476</v>
      </c>
      <c r="N86" s="47">
        <f t="shared" si="29"/>
        <v>0.62364414827155346</v>
      </c>
    </row>
    <row r="87" spans="2:14">
      <c r="B87" s="41"/>
      <c r="F87" s="45">
        <f t="shared" si="21"/>
        <v>4.4728080209945498</v>
      </c>
      <c r="G87" s="46">
        <f t="shared" si="22"/>
        <v>8.8918327012445921</v>
      </c>
      <c r="H87" s="47">
        <f t="shared" si="23"/>
        <v>17.572059751735743</v>
      </c>
      <c r="I87" s="45">
        <f t="shared" si="24"/>
        <v>1.6773030078729563</v>
      </c>
      <c r="J87" s="46">
        <f t="shared" si="25"/>
        <v>3.334437262966722</v>
      </c>
      <c r="K87" s="47">
        <f t="shared" si="26"/>
        <v>6.5895224069009037</v>
      </c>
      <c r="L87" s="45">
        <f t="shared" si="27"/>
        <v>8.9903441221990454E-2</v>
      </c>
      <c r="M87" s="46">
        <f t="shared" si="28"/>
        <v>0.17872583729501632</v>
      </c>
      <c r="N87" s="47">
        <f t="shared" si="29"/>
        <v>0.35319840100988847</v>
      </c>
    </row>
    <row r="88" spans="2:14">
      <c r="B88" s="41"/>
      <c r="F88" s="45">
        <f t="shared" si="21"/>
        <v>5.1086222222222224</v>
      </c>
      <c r="G88" s="46">
        <f t="shared" si="22"/>
        <v>10.149581016524396</v>
      </c>
      <c r="H88" s="47">
        <f t="shared" si="23"/>
        <v>20.033240997229917</v>
      </c>
      <c r="I88" s="45">
        <f t="shared" si="24"/>
        <v>1.9157333333333333</v>
      </c>
      <c r="J88" s="46">
        <f t="shared" si="25"/>
        <v>3.8060928811966486</v>
      </c>
      <c r="K88" s="47">
        <f t="shared" si="26"/>
        <v>7.5124653739612191</v>
      </c>
      <c r="L88" s="45">
        <f t="shared" si="27"/>
        <v>0.10268330666666667</v>
      </c>
      <c r="M88" s="46">
        <f t="shared" si="28"/>
        <v>0.20400657843214037</v>
      </c>
      <c r="N88" s="47">
        <f t="shared" si="29"/>
        <v>0.40266814404432133</v>
      </c>
    </row>
    <row r="89" spans="2:14">
      <c r="B89" s="41"/>
      <c r="F89" s="45">
        <f t="shared" si="21"/>
        <v>4.473769474178261</v>
      </c>
      <c r="G89" s="46">
        <f t="shared" si="22"/>
        <v>8.8956192536506222</v>
      </c>
      <c r="H89" s="47">
        <f t="shared" si="23"/>
        <v>17.586745562130176</v>
      </c>
      <c r="I89" s="45">
        <f t="shared" si="24"/>
        <v>1.6776635528168478</v>
      </c>
      <c r="J89" s="46">
        <f t="shared" si="25"/>
        <v>3.3358572201189833</v>
      </c>
      <c r="K89" s="47">
        <f t="shared" si="26"/>
        <v>6.5950295857988159</v>
      </c>
      <c r="L89" s="45">
        <f t="shared" si="27"/>
        <v>8.9922766430983042E-2</v>
      </c>
      <c r="M89" s="46">
        <f t="shared" si="28"/>
        <v>0.17880194699837751</v>
      </c>
      <c r="N89" s="47">
        <f t="shared" si="29"/>
        <v>0.35349358579881657</v>
      </c>
    </row>
    <row r="90" spans="2:14">
      <c r="B90" s="41"/>
      <c r="F90" s="45">
        <f t="shared" si="21"/>
        <v>4.473769474178261</v>
      </c>
      <c r="G90" s="46">
        <f t="shared" si="22"/>
        <v>8.8956192536506222</v>
      </c>
      <c r="H90" s="47">
        <f t="shared" si="23"/>
        <v>17.586745562130176</v>
      </c>
      <c r="I90" s="45">
        <f t="shared" si="24"/>
        <v>2.2368847370891305</v>
      </c>
      <c r="J90" s="46">
        <f t="shared" si="25"/>
        <v>4.4478096268253111</v>
      </c>
      <c r="K90" s="47">
        <f t="shared" si="26"/>
        <v>8.7933727810650879</v>
      </c>
      <c r="L90" s="45">
        <f t="shared" si="27"/>
        <v>0.11989702190797739</v>
      </c>
      <c r="M90" s="46">
        <f t="shared" si="28"/>
        <v>0.2384025959978367</v>
      </c>
      <c r="N90" s="47">
        <f t="shared" si="29"/>
        <v>0.47132478106508874</v>
      </c>
    </row>
    <row r="91" spans="2:14">
      <c r="B91" s="41"/>
      <c r="F91" s="45">
        <f t="shared" si="21"/>
        <v>3.3596832548296813</v>
      </c>
      <c r="G91" s="46">
        <f t="shared" si="22"/>
        <v>6.6889874219527643</v>
      </c>
      <c r="H91" s="47">
        <f t="shared" si="23"/>
        <v>13.257960644007154</v>
      </c>
      <c r="I91" s="45">
        <f t="shared" si="24"/>
        <v>1.2598812205611305</v>
      </c>
      <c r="J91" s="46">
        <f t="shared" si="25"/>
        <v>2.5083702832322867</v>
      </c>
      <c r="K91" s="47">
        <f t="shared" si="26"/>
        <v>4.9717352415026825</v>
      </c>
      <c r="L91" s="45">
        <f t="shared" si="27"/>
        <v>6.7529633422076601E-2</v>
      </c>
      <c r="M91" s="46">
        <f t="shared" si="28"/>
        <v>0.13444864718125057</v>
      </c>
      <c r="N91" s="47">
        <f t="shared" si="29"/>
        <v>0.2664850089445438</v>
      </c>
    </row>
    <row r="92" spans="2:14">
      <c r="B92" s="41"/>
      <c r="F92" s="45">
        <f t="shared" si="21"/>
        <v>3.979262700398702</v>
      </c>
      <c r="G92" s="46">
        <f t="shared" si="22"/>
        <v>7.9174316290130795</v>
      </c>
      <c r="H92" s="47">
        <f t="shared" si="23"/>
        <v>15.672734096453368</v>
      </c>
      <c r="I92" s="45">
        <f t="shared" si="24"/>
        <v>1.4922235126495131</v>
      </c>
      <c r="J92" s="46">
        <f t="shared" si="25"/>
        <v>2.9690368608799047</v>
      </c>
      <c r="K92" s="47">
        <f t="shared" si="26"/>
        <v>5.877275286170013</v>
      </c>
      <c r="L92" s="45">
        <f t="shared" si="27"/>
        <v>7.9983180278013905E-2</v>
      </c>
      <c r="M92" s="46">
        <f t="shared" si="28"/>
        <v>0.15914037574316289</v>
      </c>
      <c r="N92" s="47">
        <f t="shared" si="29"/>
        <v>0.31502195533871269</v>
      </c>
    </row>
    <row r="93" spans="2:14">
      <c r="B93" s="41"/>
      <c r="F93" s="45">
        <f t="shared" si="21"/>
        <v>3.484006650788658</v>
      </c>
      <c r="G93" s="46">
        <f t="shared" si="22"/>
        <v>6.9362872967661247</v>
      </c>
      <c r="H93" s="47">
        <f t="shared" si="23"/>
        <v>13.747210845925716</v>
      </c>
      <c r="I93" s="45">
        <f t="shared" si="24"/>
        <v>1.3065024940457468</v>
      </c>
      <c r="J93" s="46">
        <f t="shared" si="25"/>
        <v>2.6011077362872967</v>
      </c>
      <c r="K93" s="47">
        <f t="shared" si="26"/>
        <v>5.1552040672221437</v>
      </c>
      <c r="L93" s="45">
        <f t="shared" si="27"/>
        <v>7.0028533680852031E-2</v>
      </c>
      <c r="M93" s="46">
        <f t="shared" si="28"/>
        <v>0.13941937466499912</v>
      </c>
      <c r="N93" s="47">
        <f t="shared" si="29"/>
        <v>0.27631893800310692</v>
      </c>
    </row>
    <row r="94" spans="2:14">
      <c r="B94" s="41"/>
      <c r="F94" s="45">
        <f t="shared" si="21"/>
        <v>2.9883218080620679</v>
      </c>
      <c r="G94" s="46">
        <f t="shared" si="22"/>
        <v>5.9534484147225433</v>
      </c>
      <c r="H94" s="47">
        <f t="shared" si="23"/>
        <v>11.815070677011372</v>
      </c>
      <c r="I94" s="45">
        <f t="shared" si="24"/>
        <v>1.1206206780232755</v>
      </c>
      <c r="J94" s="46">
        <f t="shared" si="25"/>
        <v>2.2325431555209536</v>
      </c>
      <c r="K94" s="47">
        <f t="shared" si="26"/>
        <v>4.4306515038792647</v>
      </c>
      <c r="L94" s="45">
        <f t="shared" si="27"/>
        <v>6.0065268342047569E-2</v>
      </c>
      <c r="M94" s="46">
        <f t="shared" si="28"/>
        <v>0.11966431313592311</v>
      </c>
      <c r="N94" s="47">
        <f t="shared" si="29"/>
        <v>0.23748292060792858</v>
      </c>
    </row>
    <row r="95" spans="2:14">
      <c r="B95" s="41"/>
      <c r="F95" s="45">
        <f t="shared" si="21"/>
        <v>2.9883218080620679</v>
      </c>
      <c r="G95" s="46">
        <f t="shared" si="22"/>
        <v>5.9534484147225433</v>
      </c>
      <c r="H95" s="47">
        <f t="shared" si="23"/>
        <v>11.815070677011372</v>
      </c>
      <c r="I95" s="45">
        <f t="shared" si="24"/>
        <v>0.93385056501939623</v>
      </c>
      <c r="J95" s="46">
        <f t="shared" si="25"/>
        <v>1.8604526296007948</v>
      </c>
      <c r="K95" s="47">
        <f t="shared" si="26"/>
        <v>3.6922095865660536</v>
      </c>
      <c r="L95" s="45">
        <f t="shared" si="27"/>
        <v>5.0054390285039642E-2</v>
      </c>
      <c r="M95" s="46">
        <f t="shared" si="28"/>
        <v>9.9720260946602607E-2</v>
      </c>
      <c r="N95" s="47">
        <f t="shared" si="29"/>
        <v>0.19790243383994047</v>
      </c>
    </row>
    <row r="96" spans="2:14">
      <c r="F96" s="45">
        <f t="shared" si="21"/>
        <v>2.2431830847955685</v>
      </c>
      <c r="G96" s="46">
        <f t="shared" si="22"/>
        <v>4.4728080209945498</v>
      </c>
      <c r="H96" s="47">
        <f t="shared" si="23"/>
        <v>8.8918327012445921</v>
      </c>
      <c r="I96" s="45">
        <f t="shared" si="24"/>
        <v>0.84119365679833824</v>
      </c>
      <c r="J96" s="46">
        <f t="shared" si="25"/>
        <v>1.6773030078729563</v>
      </c>
      <c r="K96" s="47">
        <f t="shared" si="26"/>
        <v>3.334437262966722</v>
      </c>
      <c r="L96" s="45">
        <f t="shared" si="27"/>
        <v>4.5087980004390932E-2</v>
      </c>
      <c r="M96" s="46">
        <f t="shared" si="28"/>
        <v>8.9903441221990454E-2</v>
      </c>
      <c r="N96" s="47">
        <f t="shared" si="29"/>
        <v>0.17872583729501632</v>
      </c>
    </row>
    <row r="97" spans="3:14" ht="13.5" thickBot="1">
      <c r="F97" s="48">
        <f t="shared" si="21"/>
        <v>1.4970753904975134</v>
      </c>
      <c r="G97" s="49">
        <f t="shared" si="22"/>
        <v>2.9883218080620679</v>
      </c>
      <c r="H97" s="50">
        <f t="shared" si="23"/>
        <v>5.9534484147225433</v>
      </c>
      <c r="I97" s="48">
        <f t="shared" si="24"/>
        <v>0.74853769524875668</v>
      </c>
      <c r="J97" s="49">
        <f t="shared" si="25"/>
        <v>1.494160904031034</v>
      </c>
      <c r="K97" s="50">
        <f t="shared" si="26"/>
        <v>2.9767242073612716</v>
      </c>
      <c r="L97" s="48">
        <f t="shared" si="27"/>
        <v>4.0121620465333359E-2</v>
      </c>
      <c r="M97" s="49">
        <f t="shared" si="28"/>
        <v>8.008702445606343E-2</v>
      </c>
      <c r="N97" s="50">
        <f t="shared" si="29"/>
        <v>0.15955241751456417</v>
      </c>
    </row>
    <row r="100" spans="3:14">
      <c r="I100" s="53" t="s">
        <v>105</v>
      </c>
      <c r="J100" s="53"/>
      <c r="K100" s="54">
        <v>13</v>
      </c>
    </row>
    <row r="101" spans="3:14" ht="13.5" thickBot="1">
      <c r="I101" s="53" t="s">
        <v>107</v>
      </c>
      <c r="J101" s="53"/>
      <c r="K101" s="55">
        <f>1/K100</f>
        <v>7.6923076923076927E-2</v>
      </c>
    </row>
    <row r="102" spans="3:14">
      <c r="C102" s="1"/>
      <c r="D102" s="2"/>
      <c r="E102" s="3"/>
      <c r="F102" s="1" t="s">
        <v>101</v>
      </c>
      <c r="G102" s="2"/>
      <c r="H102" s="3"/>
      <c r="I102" s="1" t="s">
        <v>108</v>
      </c>
      <c r="J102" s="2"/>
      <c r="K102" s="3"/>
      <c r="L102" s="1" t="s">
        <v>100</v>
      </c>
      <c r="M102" s="2"/>
      <c r="N102" s="3"/>
    </row>
    <row r="103" spans="3:14" ht="14.25">
      <c r="C103" s="4" t="s">
        <v>54</v>
      </c>
      <c r="D103" s="5"/>
      <c r="E103" s="6"/>
      <c r="F103" s="4" t="s">
        <v>112</v>
      </c>
      <c r="G103" s="5"/>
      <c r="H103" s="6"/>
      <c r="I103" s="4" t="s">
        <v>110</v>
      </c>
      <c r="J103" s="5"/>
      <c r="K103" s="6"/>
      <c r="L103" s="4" t="s">
        <v>111</v>
      </c>
      <c r="M103" s="5"/>
      <c r="N103" s="6"/>
    </row>
    <row r="104" spans="3:14" ht="13.5" thickBot="1">
      <c r="C104" s="13" t="s">
        <v>62</v>
      </c>
      <c r="D104" s="14" t="s">
        <v>63</v>
      </c>
      <c r="E104" s="15" t="s">
        <v>64</v>
      </c>
      <c r="F104" s="16">
        <v>6.25E-2</v>
      </c>
      <c r="G104" s="17">
        <v>0.125</v>
      </c>
      <c r="H104" s="18">
        <v>0.25</v>
      </c>
      <c r="I104" s="16">
        <v>6.25E-2</v>
      </c>
      <c r="J104" s="17">
        <v>0.125</v>
      </c>
      <c r="K104" s="18">
        <v>0.25</v>
      </c>
      <c r="L104" s="16">
        <v>6.25E-2</v>
      </c>
      <c r="M104" s="17">
        <v>0.125</v>
      </c>
      <c r="N104" s="18">
        <v>0.25</v>
      </c>
    </row>
    <row r="105" spans="3:14">
      <c r="C105" s="62">
        <v>1</v>
      </c>
      <c r="D105" s="63">
        <v>1</v>
      </c>
      <c r="E105" s="64">
        <v>0.25</v>
      </c>
      <c r="F105" s="65">
        <f>((H51/144)/I105)</f>
        <v>59.001080456304329</v>
      </c>
      <c r="G105" s="66">
        <f t="shared" ref="G105:H107" si="30">M105/J105</f>
        <v>32.100526777875331</v>
      </c>
      <c r="H105" s="67">
        <f t="shared" si="30"/>
        <v>18.714298875990419</v>
      </c>
      <c r="I105" s="42">
        <f t="shared" ref="I105:K107" si="31">L55*$K$101</f>
        <v>6.7795368645195642E-2</v>
      </c>
      <c r="J105" s="43">
        <f t="shared" si="31"/>
        <v>0.12460854700854701</v>
      </c>
      <c r="K105" s="44">
        <f t="shared" si="31"/>
        <v>0.21374030769230767</v>
      </c>
      <c r="L105" s="42">
        <f t="shared" ref="L105:N123" si="32">$H$51/144</f>
        <v>4</v>
      </c>
      <c r="M105" s="43">
        <f t="shared" si="32"/>
        <v>4</v>
      </c>
      <c r="N105" s="44">
        <f t="shared" si="32"/>
        <v>4</v>
      </c>
    </row>
    <row r="106" spans="3:14">
      <c r="C106" s="56">
        <v>2</v>
      </c>
      <c r="D106" s="57">
        <v>2</v>
      </c>
      <c r="E106" s="58">
        <v>0.25</v>
      </c>
      <c r="F106" s="45">
        <f>L106/I106</f>
        <v>112.8731343283582</v>
      </c>
      <c r="G106" s="46">
        <f t="shared" si="30"/>
        <v>59.001080456304329</v>
      </c>
      <c r="H106" s="47">
        <f t="shared" si="30"/>
        <v>32.100526777875331</v>
      </c>
      <c r="I106" s="45">
        <f t="shared" si="31"/>
        <v>3.5438016528925621E-2</v>
      </c>
      <c r="J106" s="46">
        <f t="shared" si="31"/>
        <v>6.7795368645195642E-2</v>
      </c>
      <c r="K106" s="47">
        <f t="shared" si="31"/>
        <v>0.12460854700854701</v>
      </c>
      <c r="L106" s="45">
        <f t="shared" si="32"/>
        <v>4</v>
      </c>
      <c r="M106" s="46">
        <f t="shared" si="32"/>
        <v>4</v>
      </c>
      <c r="N106" s="47">
        <f t="shared" si="32"/>
        <v>4</v>
      </c>
    </row>
    <row r="107" spans="3:14">
      <c r="C107" s="62">
        <v>2</v>
      </c>
      <c r="D107" s="63">
        <v>4</v>
      </c>
      <c r="E107" s="64">
        <v>0.25</v>
      </c>
      <c r="F107" s="68">
        <f>L107/I107</f>
        <v>148.98125352618351</v>
      </c>
      <c r="G107" s="55">
        <f t="shared" si="30"/>
        <v>77.133465326429061</v>
      </c>
      <c r="H107" s="69">
        <f t="shared" si="30"/>
        <v>41.231343283582085</v>
      </c>
      <c r="I107" s="45">
        <f t="shared" si="31"/>
        <v>2.6849015599784833E-2</v>
      </c>
      <c r="J107" s="46">
        <f t="shared" si="31"/>
        <v>5.1858165364047727E-2</v>
      </c>
      <c r="K107" s="47">
        <f t="shared" si="31"/>
        <v>9.7013574660633498E-2</v>
      </c>
      <c r="L107" s="45">
        <f t="shared" si="32"/>
        <v>4</v>
      </c>
      <c r="M107" s="46">
        <f t="shared" si="32"/>
        <v>4</v>
      </c>
      <c r="N107" s="47">
        <f t="shared" si="32"/>
        <v>4</v>
      </c>
    </row>
    <row r="108" spans="3:14">
      <c r="C108" s="56">
        <v>3</v>
      </c>
      <c r="D108" s="57">
        <v>3</v>
      </c>
      <c r="E108" s="58">
        <v>0.25</v>
      </c>
      <c r="F108" s="70">
        <f t="shared" ref="F108:F122" si="33">L108/I108</f>
        <v>166.7617667675369</v>
      </c>
      <c r="G108" s="71">
        <f t="shared" ref="G108:G122" si="34">M108/J108</f>
        <v>85.933005042813136</v>
      </c>
      <c r="H108" s="72">
        <f t="shared" ref="H108:H122" si="35">N108/K108</f>
        <v>45.543117744610278</v>
      </c>
      <c r="I108" s="45">
        <f t="shared" ref="I108:I122" si="36">L58*$K$101</f>
        <v>2.3986313395059751E-2</v>
      </c>
      <c r="J108" s="46">
        <f t="shared" ref="J108:J122" si="37">M58*$K$101</f>
        <v>4.6547889230769232E-2</v>
      </c>
      <c r="K108" s="47">
        <f t="shared" ref="K108:K122" si="38">N58*$K$101</f>
        <v>8.7828857532999557E-2</v>
      </c>
      <c r="L108" s="45">
        <f t="shared" si="32"/>
        <v>4</v>
      </c>
      <c r="M108" s="46">
        <f t="shared" si="32"/>
        <v>4</v>
      </c>
      <c r="N108" s="47">
        <f t="shared" si="32"/>
        <v>4</v>
      </c>
    </row>
    <row r="109" spans="3:14">
      <c r="C109" s="62">
        <v>3</v>
      </c>
      <c r="D109" s="63">
        <v>6</v>
      </c>
      <c r="E109" s="64">
        <v>0.25</v>
      </c>
      <c r="F109" s="68">
        <f t="shared" si="33"/>
        <v>220.83905186710129</v>
      </c>
      <c r="G109" s="55">
        <f t="shared" si="34"/>
        <v>113.05487403166813</v>
      </c>
      <c r="H109" s="69">
        <f t="shared" si="35"/>
        <v>59.177647797050774</v>
      </c>
      <c r="I109" s="45">
        <f t="shared" si="36"/>
        <v>1.8112738513327613E-2</v>
      </c>
      <c r="J109" s="46">
        <f t="shared" si="37"/>
        <v>3.5381048665620099E-2</v>
      </c>
      <c r="K109" s="47">
        <f t="shared" si="38"/>
        <v>6.7593088757396461E-2</v>
      </c>
      <c r="L109" s="45">
        <f t="shared" si="32"/>
        <v>4</v>
      </c>
      <c r="M109" s="46">
        <f t="shared" si="32"/>
        <v>4</v>
      </c>
      <c r="N109" s="47">
        <f t="shared" si="32"/>
        <v>4</v>
      </c>
    </row>
    <row r="110" spans="3:14">
      <c r="C110" s="56">
        <v>3</v>
      </c>
      <c r="D110" s="57">
        <v>6</v>
      </c>
      <c r="E110" s="58">
        <v>0.5</v>
      </c>
      <c r="F110" s="70">
        <f t="shared" si="33"/>
        <v>110.41952593355064</v>
      </c>
      <c r="G110" s="71">
        <f t="shared" si="34"/>
        <v>56.527437015834067</v>
      </c>
      <c r="H110" s="72">
        <f t="shared" si="35"/>
        <v>29.588823898525387</v>
      </c>
      <c r="I110" s="45">
        <f t="shared" si="36"/>
        <v>3.6225477026655226E-2</v>
      </c>
      <c r="J110" s="46">
        <f t="shared" si="37"/>
        <v>7.0762097331240198E-2</v>
      </c>
      <c r="K110" s="47">
        <f t="shared" si="38"/>
        <v>0.13518617751479292</v>
      </c>
      <c r="L110" s="45">
        <f t="shared" si="32"/>
        <v>4</v>
      </c>
      <c r="M110" s="46">
        <f t="shared" si="32"/>
        <v>4</v>
      </c>
      <c r="N110" s="47">
        <f t="shared" si="32"/>
        <v>4</v>
      </c>
    </row>
    <row r="111" spans="3:14">
      <c r="C111" s="62">
        <v>4</v>
      </c>
      <c r="D111" s="63">
        <v>4</v>
      </c>
      <c r="E111" s="64">
        <v>0.25</v>
      </c>
      <c r="F111" s="68">
        <f t="shared" si="33"/>
        <v>220.65464023551493</v>
      </c>
      <c r="G111" s="55">
        <f t="shared" si="34"/>
        <v>112.8731343283582</v>
      </c>
      <c r="H111" s="69">
        <f t="shared" si="35"/>
        <v>59.001080456304329</v>
      </c>
      <c r="I111" s="45">
        <f t="shared" si="36"/>
        <v>1.8127876194811106E-2</v>
      </c>
      <c r="J111" s="46">
        <f t="shared" si="37"/>
        <v>3.5438016528925621E-2</v>
      </c>
      <c r="K111" s="47">
        <f t="shared" si="38"/>
        <v>6.7795368645195642E-2</v>
      </c>
      <c r="L111" s="45">
        <f t="shared" si="32"/>
        <v>4</v>
      </c>
      <c r="M111" s="46">
        <f t="shared" si="32"/>
        <v>4</v>
      </c>
      <c r="N111" s="47">
        <f t="shared" si="32"/>
        <v>4</v>
      </c>
    </row>
    <row r="112" spans="3:14">
      <c r="C112" s="56">
        <v>4</v>
      </c>
      <c r="D112" s="57">
        <v>4</v>
      </c>
      <c r="E112" s="58">
        <v>0.5</v>
      </c>
      <c r="F112" s="70">
        <f t="shared" si="33"/>
        <v>110.32732011775747</v>
      </c>
      <c r="G112" s="71">
        <f t="shared" si="34"/>
        <v>56.436567164179102</v>
      </c>
      <c r="H112" s="72">
        <f t="shared" si="35"/>
        <v>29.500540228152165</v>
      </c>
      <c r="I112" s="45">
        <f t="shared" si="36"/>
        <v>3.6255752389622212E-2</v>
      </c>
      <c r="J112" s="46">
        <f t="shared" si="37"/>
        <v>7.0876033057851243E-2</v>
      </c>
      <c r="K112" s="47">
        <f t="shared" si="38"/>
        <v>0.13559073729039128</v>
      </c>
      <c r="L112" s="45">
        <f t="shared" si="32"/>
        <v>4</v>
      </c>
      <c r="M112" s="46">
        <f t="shared" si="32"/>
        <v>4</v>
      </c>
      <c r="N112" s="47">
        <f t="shared" si="32"/>
        <v>4</v>
      </c>
    </row>
    <row r="113" spans="3:14">
      <c r="C113" s="62">
        <v>4</v>
      </c>
      <c r="D113" s="63">
        <v>8</v>
      </c>
      <c r="E113" s="64">
        <v>0.25</v>
      </c>
      <c r="F113" s="68">
        <f t="shared" si="33"/>
        <v>292.69939164282215</v>
      </c>
      <c r="G113" s="55">
        <f t="shared" si="34"/>
        <v>148.98125352618351</v>
      </c>
      <c r="H113" s="69">
        <f t="shared" si="35"/>
        <v>77.133465326429061</v>
      </c>
      <c r="I113" s="45">
        <f t="shared" si="36"/>
        <v>1.3665897894591991E-2</v>
      </c>
      <c r="J113" s="46">
        <f t="shared" si="37"/>
        <v>2.6849015599784833E-2</v>
      </c>
      <c r="K113" s="47">
        <f t="shared" si="38"/>
        <v>5.1858165364047727E-2</v>
      </c>
      <c r="L113" s="45">
        <f t="shared" si="32"/>
        <v>4</v>
      </c>
      <c r="M113" s="46">
        <f t="shared" si="32"/>
        <v>4</v>
      </c>
      <c r="N113" s="47">
        <f t="shared" si="32"/>
        <v>4</v>
      </c>
    </row>
    <row r="114" spans="3:14">
      <c r="C114" s="56">
        <v>4</v>
      </c>
      <c r="D114" s="57">
        <v>8</v>
      </c>
      <c r="E114" s="58">
        <v>0.3125</v>
      </c>
      <c r="F114" s="70">
        <f t="shared" si="33"/>
        <v>234.15951331425774</v>
      </c>
      <c r="G114" s="71">
        <f t="shared" si="34"/>
        <v>119.18500282094681</v>
      </c>
      <c r="H114" s="72">
        <f t="shared" si="35"/>
        <v>61.70677226114325</v>
      </c>
      <c r="I114" s="45">
        <f t="shared" si="36"/>
        <v>1.7082372368239989E-2</v>
      </c>
      <c r="J114" s="46">
        <f t="shared" si="37"/>
        <v>3.3561269499731039E-2</v>
      </c>
      <c r="K114" s="47">
        <f t="shared" si="38"/>
        <v>6.4822706705059657E-2</v>
      </c>
      <c r="L114" s="45">
        <f t="shared" si="32"/>
        <v>4</v>
      </c>
      <c r="M114" s="46">
        <f t="shared" si="32"/>
        <v>4</v>
      </c>
      <c r="N114" s="47">
        <f t="shared" si="32"/>
        <v>4</v>
      </c>
    </row>
    <row r="115" spans="3:14">
      <c r="C115" s="62">
        <v>4</v>
      </c>
      <c r="D115" s="63">
        <v>8</v>
      </c>
      <c r="E115" s="64">
        <v>0.5</v>
      </c>
      <c r="F115" s="68">
        <f t="shared" si="33"/>
        <v>146.34969582141107</v>
      </c>
      <c r="G115" s="55">
        <f t="shared" si="34"/>
        <v>74.490626763091754</v>
      </c>
      <c r="H115" s="69">
        <f t="shared" si="35"/>
        <v>38.56673266321453</v>
      </c>
      <c r="I115" s="45">
        <f t="shared" si="36"/>
        <v>2.7331795789183981E-2</v>
      </c>
      <c r="J115" s="46">
        <f t="shared" si="37"/>
        <v>5.3698031199569667E-2</v>
      </c>
      <c r="K115" s="47">
        <f t="shared" si="38"/>
        <v>0.10371633072809545</v>
      </c>
      <c r="L115" s="45">
        <f t="shared" si="32"/>
        <v>4</v>
      </c>
      <c r="M115" s="46">
        <f t="shared" si="32"/>
        <v>4</v>
      </c>
      <c r="N115" s="47">
        <f t="shared" si="32"/>
        <v>4</v>
      </c>
    </row>
    <row r="116" spans="3:14">
      <c r="C116" s="56">
        <v>4</v>
      </c>
      <c r="D116" s="57">
        <v>8</v>
      </c>
      <c r="E116" s="58">
        <v>1</v>
      </c>
      <c r="F116" s="70">
        <f t="shared" si="33"/>
        <v>73.174847910705537</v>
      </c>
      <c r="G116" s="71">
        <f t="shared" si="34"/>
        <v>37.245313381545877</v>
      </c>
      <c r="H116" s="72">
        <f t="shared" si="35"/>
        <v>19.283366331607265</v>
      </c>
      <c r="I116" s="45">
        <f t="shared" si="36"/>
        <v>5.4663591578367962E-2</v>
      </c>
      <c r="J116" s="46">
        <f t="shared" si="37"/>
        <v>0.10739606239913933</v>
      </c>
      <c r="K116" s="47">
        <f t="shared" si="38"/>
        <v>0.20743266145619091</v>
      </c>
      <c r="L116" s="45">
        <f t="shared" si="32"/>
        <v>4</v>
      </c>
      <c r="M116" s="46">
        <f t="shared" si="32"/>
        <v>4</v>
      </c>
      <c r="N116" s="47">
        <f t="shared" si="32"/>
        <v>4</v>
      </c>
    </row>
    <row r="117" spans="3:14">
      <c r="C117" s="62">
        <v>4</v>
      </c>
      <c r="D117" s="63">
        <v>8</v>
      </c>
      <c r="E117" s="64">
        <v>1.1875</v>
      </c>
      <c r="F117" s="68">
        <f t="shared" si="33"/>
        <v>61.620924556383613</v>
      </c>
      <c r="G117" s="55">
        <f t="shared" si="34"/>
        <v>31.36447442656495</v>
      </c>
      <c r="H117" s="69">
        <f t="shared" si="35"/>
        <v>16.238624279248224</v>
      </c>
      <c r="I117" s="45">
        <f t="shared" si="36"/>
        <v>6.4913014999311958E-2</v>
      </c>
      <c r="J117" s="46">
        <f t="shared" si="37"/>
        <v>0.12753282409897795</v>
      </c>
      <c r="K117" s="47">
        <f t="shared" si="38"/>
        <v>0.24632628547922669</v>
      </c>
      <c r="L117" s="45">
        <f t="shared" si="32"/>
        <v>4</v>
      </c>
      <c r="M117" s="46">
        <f t="shared" si="32"/>
        <v>4</v>
      </c>
      <c r="N117" s="47">
        <f t="shared" si="32"/>
        <v>4</v>
      </c>
    </row>
    <row r="118" spans="3:14">
      <c r="C118" s="56">
        <v>4</v>
      </c>
      <c r="D118" s="57">
        <v>8</v>
      </c>
      <c r="E118" s="58">
        <v>1.375</v>
      </c>
      <c r="F118" s="70">
        <f t="shared" si="33"/>
        <v>53.218071207785847</v>
      </c>
      <c r="G118" s="71">
        <f t="shared" si="34"/>
        <v>27.087500641124272</v>
      </c>
      <c r="H118" s="72">
        <f t="shared" si="35"/>
        <v>14.024266422987102</v>
      </c>
      <c r="I118" s="45">
        <f t="shared" si="36"/>
        <v>7.5162438420255953E-2</v>
      </c>
      <c r="J118" s="46">
        <f t="shared" si="37"/>
        <v>0.14766958579881659</v>
      </c>
      <c r="K118" s="47">
        <f t="shared" si="38"/>
        <v>0.2852199095022625</v>
      </c>
      <c r="L118" s="45">
        <f t="shared" si="32"/>
        <v>4</v>
      </c>
      <c r="M118" s="46">
        <f t="shared" si="32"/>
        <v>4</v>
      </c>
      <c r="N118" s="47">
        <f t="shared" si="32"/>
        <v>4</v>
      </c>
    </row>
    <row r="119" spans="3:14">
      <c r="C119" s="62">
        <v>4</v>
      </c>
      <c r="D119" s="63">
        <v>8</v>
      </c>
      <c r="E119" s="64">
        <v>1.5</v>
      </c>
      <c r="F119" s="68">
        <f t="shared" si="33"/>
        <v>48.783231940470365</v>
      </c>
      <c r="G119" s="55">
        <f t="shared" si="34"/>
        <v>24.830208921030579</v>
      </c>
      <c r="H119" s="69">
        <f t="shared" si="35"/>
        <v>12.855577554404846</v>
      </c>
      <c r="I119" s="45">
        <f t="shared" si="36"/>
        <v>8.1995387367551936E-2</v>
      </c>
      <c r="J119" s="46">
        <f t="shared" si="37"/>
        <v>0.16109409359870902</v>
      </c>
      <c r="K119" s="47">
        <f t="shared" si="38"/>
        <v>0.31114899218428632</v>
      </c>
      <c r="L119" s="45">
        <f t="shared" si="32"/>
        <v>4</v>
      </c>
      <c r="M119" s="46">
        <f t="shared" si="32"/>
        <v>4</v>
      </c>
      <c r="N119" s="47">
        <f t="shared" si="32"/>
        <v>4</v>
      </c>
    </row>
    <row r="120" spans="3:14">
      <c r="C120" s="56">
        <v>4</v>
      </c>
      <c r="D120" s="57">
        <v>8</v>
      </c>
      <c r="E120" s="58">
        <v>2.25</v>
      </c>
      <c r="F120" s="70">
        <f t="shared" si="33"/>
        <v>32.522154626980239</v>
      </c>
      <c r="G120" s="71">
        <f t="shared" si="34"/>
        <v>16.553472614020389</v>
      </c>
      <c r="H120" s="72">
        <f t="shared" si="35"/>
        <v>8.5703850362698972</v>
      </c>
      <c r="I120" s="45">
        <f t="shared" si="36"/>
        <v>0.12299308105132792</v>
      </c>
      <c r="J120" s="46">
        <f t="shared" si="37"/>
        <v>0.2416411403980635</v>
      </c>
      <c r="K120" s="47">
        <f t="shared" si="38"/>
        <v>0.46672348827642951</v>
      </c>
      <c r="L120" s="45">
        <f t="shared" si="32"/>
        <v>4</v>
      </c>
      <c r="M120" s="46">
        <f t="shared" si="32"/>
        <v>4</v>
      </c>
      <c r="N120" s="47">
        <f t="shared" si="32"/>
        <v>4</v>
      </c>
    </row>
    <row r="121" spans="3:14">
      <c r="C121" s="62">
        <v>5</v>
      </c>
      <c r="D121" s="63">
        <v>5</v>
      </c>
      <c r="E121" s="64">
        <v>0.25</v>
      </c>
      <c r="F121" s="68">
        <f t="shared" si="33"/>
        <v>274.54922592008899</v>
      </c>
      <c r="G121" s="55">
        <f t="shared" si="34"/>
        <v>139.8166062690662</v>
      </c>
      <c r="H121" s="69">
        <f t="shared" si="35"/>
        <v>72.465416818347293</v>
      </c>
      <c r="I121" s="45">
        <f t="shared" si="36"/>
        <v>1.4569336287854808E-2</v>
      </c>
      <c r="J121" s="46">
        <f t="shared" si="37"/>
        <v>2.8608904955841303E-2</v>
      </c>
      <c r="K121" s="47">
        <f t="shared" si="38"/>
        <v>5.5198744113029823E-2</v>
      </c>
      <c r="L121" s="45">
        <f t="shared" si="32"/>
        <v>4</v>
      </c>
      <c r="M121" s="46">
        <f t="shared" si="32"/>
        <v>4</v>
      </c>
      <c r="N121" s="47">
        <f t="shared" si="32"/>
        <v>4</v>
      </c>
    </row>
    <row r="122" spans="3:14">
      <c r="C122" s="56">
        <v>6</v>
      </c>
      <c r="D122" s="57">
        <v>6</v>
      </c>
      <c r="E122" s="58">
        <v>0.25</v>
      </c>
      <c r="F122" s="70">
        <f t="shared" si="33"/>
        <v>328.44467214875539</v>
      </c>
      <c r="G122" s="71">
        <f t="shared" si="34"/>
        <v>166.7617667675369</v>
      </c>
      <c r="H122" s="72">
        <f t="shared" si="35"/>
        <v>85.933005042813136</v>
      </c>
      <c r="I122" s="45">
        <f t="shared" si="36"/>
        <v>1.2178611313227106E-2</v>
      </c>
      <c r="J122" s="46">
        <f t="shared" si="37"/>
        <v>2.3986313395059751E-2</v>
      </c>
      <c r="K122" s="47">
        <f t="shared" si="38"/>
        <v>4.6547889230769232E-2</v>
      </c>
      <c r="L122" s="45">
        <f t="shared" si="32"/>
        <v>4</v>
      </c>
      <c r="M122" s="46">
        <f t="shared" si="32"/>
        <v>4</v>
      </c>
      <c r="N122" s="47">
        <f t="shared" si="32"/>
        <v>4</v>
      </c>
    </row>
    <row r="123" spans="3:14">
      <c r="C123" s="62">
        <v>6</v>
      </c>
      <c r="D123" s="63">
        <v>6</v>
      </c>
      <c r="E123" s="75">
        <v>0.375</v>
      </c>
      <c r="F123" s="68">
        <f t="shared" ref="F123:F147" si="39">L123/I123</f>
        <v>218.96311476583688</v>
      </c>
      <c r="G123" s="55">
        <f t="shared" ref="G123:G147" si="40">M123/J123</f>
        <v>111.17451117835792</v>
      </c>
      <c r="H123" s="69">
        <f t="shared" ref="H123:H147" si="41">N123/K123</f>
        <v>57.288670028542093</v>
      </c>
      <c r="I123" s="45">
        <f t="shared" ref="I123:I147" si="42">L73*$K$101</f>
        <v>1.8267916969840661E-2</v>
      </c>
      <c r="J123" s="46">
        <f t="shared" ref="J123:J147" si="43">M73*$K$101</f>
        <v>3.597947009258963E-2</v>
      </c>
      <c r="K123" s="47">
        <f t="shared" ref="K123:K147" si="44">N73*$K$101</f>
        <v>6.9821833846153855E-2</v>
      </c>
      <c r="L123" s="45">
        <f t="shared" si="32"/>
        <v>4</v>
      </c>
      <c r="M123" s="46">
        <f t="shared" si="32"/>
        <v>4</v>
      </c>
      <c r="N123" s="47">
        <f t="shared" si="32"/>
        <v>4</v>
      </c>
    </row>
    <row r="124" spans="3:14">
      <c r="C124" s="56">
        <v>6</v>
      </c>
      <c r="D124" s="57">
        <v>6</v>
      </c>
      <c r="E124" s="73">
        <v>0.5</v>
      </c>
      <c r="F124" s="70">
        <f t="shared" si="39"/>
        <v>164.22233607437769</v>
      </c>
      <c r="G124" s="71">
        <f t="shared" si="40"/>
        <v>83.380883383768449</v>
      </c>
      <c r="H124" s="72">
        <f t="shared" si="41"/>
        <v>42.966502521406568</v>
      </c>
      <c r="I124" s="45">
        <f t="shared" si="42"/>
        <v>2.4357222626454213E-2</v>
      </c>
      <c r="J124" s="46">
        <f t="shared" si="43"/>
        <v>4.7972626790119502E-2</v>
      </c>
      <c r="K124" s="47">
        <f t="shared" si="44"/>
        <v>9.3095778461538464E-2</v>
      </c>
      <c r="L124" s="45">
        <f t="shared" ref="L124:N147" si="45">$H$51/144</f>
        <v>4</v>
      </c>
      <c r="M124" s="46">
        <f t="shared" si="45"/>
        <v>4</v>
      </c>
      <c r="N124" s="47">
        <f t="shared" si="45"/>
        <v>4</v>
      </c>
    </row>
    <row r="125" spans="3:14">
      <c r="C125" s="62">
        <v>6</v>
      </c>
      <c r="D125" s="63">
        <v>6</v>
      </c>
      <c r="E125" s="75">
        <v>0.75</v>
      </c>
      <c r="F125" s="68">
        <f t="shared" si="39"/>
        <v>109.48155738291844</v>
      </c>
      <c r="G125" s="55">
        <f t="shared" si="40"/>
        <v>55.587255589178959</v>
      </c>
      <c r="H125" s="69">
        <f t="shared" si="41"/>
        <v>28.644335014271046</v>
      </c>
      <c r="I125" s="45">
        <f t="shared" si="42"/>
        <v>3.6535833939681323E-2</v>
      </c>
      <c r="J125" s="46">
        <f t="shared" si="43"/>
        <v>7.195894018517926E-2</v>
      </c>
      <c r="K125" s="47">
        <f t="shared" si="44"/>
        <v>0.13964366769230771</v>
      </c>
      <c r="L125" s="45">
        <f t="shared" si="45"/>
        <v>4</v>
      </c>
      <c r="M125" s="46">
        <f t="shared" si="45"/>
        <v>4</v>
      </c>
      <c r="N125" s="47">
        <f t="shared" si="45"/>
        <v>4</v>
      </c>
    </row>
    <row r="126" spans="3:14">
      <c r="C126" s="56">
        <v>6</v>
      </c>
      <c r="D126" s="57">
        <v>9</v>
      </c>
      <c r="E126" s="73">
        <v>0.25</v>
      </c>
      <c r="F126" s="70">
        <f t="shared" si="39"/>
        <v>393.18664285763435</v>
      </c>
      <c r="G126" s="71">
        <f t="shared" si="40"/>
        <v>199.16344585611881</v>
      </c>
      <c r="H126" s="72">
        <f t="shared" si="41"/>
        <v>102.16166435581654</v>
      </c>
      <c r="I126" s="45">
        <f t="shared" si="42"/>
        <v>1.0173285569744867E-2</v>
      </c>
      <c r="J126" s="46">
        <f t="shared" si="43"/>
        <v>2.0084006795552788E-2</v>
      </c>
      <c r="K126" s="47">
        <f t="shared" si="44"/>
        <v>3.9153629937629941E-2</v>
      </c>
      <c r="L126" s="45">
        <f t="shared" si="45"/>
        <v>4</v>
      </c>
      <c r="M126" s="46">
        <f t="shared" si="45"/>
        <v>4</v>
      </c>
      <c r="N126" s="47">
        <f t="shared" si="45"/>
        <v>4</v>
      </c>
    </row>
    <row r="127" spans="3:14">
      <c r="C127" s="62">
        <v>8</v>
      </c>
      <c r="D127" s="63">
        <v>8</v>
      </c>
      <c r="E127" s="75">
        <v>0.3125</v>
      </c>
      <c r="F127" s="68">
        <f t="shared" si="39"/>
        <v>348.9894883558859</v>
      </c>
      <c r="G127" s="55">
        <f t="shared" si="40"/>
        <v>176.52371218841193</v>
      </c>
      <c r="H127" s="69">
        <f t="shared" si="41"/>
        <v>90.298507462686572</v>
      </c>
      <c r="I127" s="45">
        <f t="shared" si="42"/>
        <v>1.1461663269126765E-2</v>
      </c>
      <c r="J127" s="46">
        <f t="shared" si="43"/>
        <v>2.2659845243513884E-2</v>
      </c>
      <c r="K127" s="47">
        <f t="shared" si="44"/>
        <v>4.4297520661157025E-2</v>
      </c>
      <c r="L127" s="45">
        <f t="shared" si="45"/>
        <v>4</v>
      </c>
      <c r="M127" s="46">
        <f t="shared" si="45"/>
        <v>4</v>
      </c>
      <c r="N127" s="47">
        <f t="shared" si="45"/>
        <v>4</v>
      </c>
    </row>
    <row r="128" spans="3:14">
      <c r="C128" s="56">
        <v>8</v>
      </c>
      <c r="D128" s="57">
        <v>8</v>
      </c>
      <c r="E128" s="73">
        <v>0.375</v>
      </c>
      <c r="F128" s="70">
        <f t="shared" si="39"/>
        <v>290.82457362990493</v>
      </c>
      <c r="G128" s="71">
        <f t="shared" si="40"/>
        <v>147.10309349034327</v>
      </c>
      <c r="H128" s="72">
        <f t="shared" si="41"/>
        <v>75.24875621890547</v>
      </c>
      <c r="I128" s="45">
        <f t="shared" si="42"/>
        <v>1.3753995922952117E-2</v>
      </c>
      <c r="J128" s="46">
        <f t="shared" si="43"/>
        <v>2.7191814292216662E-2</v>
      </c>
      <c r="K128" s="47">
        <f t="shared" si="44"/>
        <v>5.3157024793388435E-2</v>
      </c>
      <c r="L128" s="45">
        <f t="shared" si="45"/>
        <v>4</v>
      </c>
      <c r="M128" s="46">
        <f t="shared" si="45"/>
        <v>4</v>
      </c>
      <c r="N128" s="47">
        <f t="shared" si="45"/>
        <v>4</v>
      </c>
    </row>
    <row r="129" spans="3:14">
      <c r="C129" s="62">
        <v>8</v>
      </c>
      <c r="D129" s="63">
        <v>8</v>
      </c>
      <c r="E129" s="75">
        <v>0.5</v>
      </c>
      <c r="F129" s="68">
        <f t="shared" si="39"/>
        <v>218.11843022242866</v>
      </c>
      <c r="G129" s="55">
        <f t="shared" si="40"/>
        <v>110.32732011775747</v>
      </c>
      <c r="H129" s="69">
        <f t="shared" si="41"/>
        <v>56.436567164179102</v>
      </c>
      <c r="I129" s="45">
        <f t="shared" si="42"/>
        <v>1.8338661230602824E-2</v>
      </c>
      <c r="J129" s="46">
        <f t="shared" si="43"/>
        <v>3.6255752389622212E-2</v>
      </c>
      <c r="K129" s="47">
        <f t="shared" si="44"/>
        <v>7.0876033057851243E-2</v>
      </c>
      <c r="L129" s="45">
        <f t="shared" si="45"/>
        <v>4</v>
      </c>
      <c r="M129" s="46">
        <f t="shared" si="45"/>
        <v>4</v>
      </c>
      <c r="N129" s="47">
        <f t="shared" si="45"/>
        <v>4</v>
      </c>
    </row>
    <row r="130" spans="3:14">
      <c r="C130" s="56">
        <v>8</v>
      </c>
      <c r="D130" s="57">
        <v>8</v>
      </c>
      <c r="E130" s="73">
        <v>1</v>
      </c>
      <c r="F130" s="70">
        <f t="shared" si="39"/>
        <v>109.05921511121433</v>
      </c>
      <c r="G130" s="71">
        <f t="shared" si="40"/>
        <v>55.163660058878733</v>
      </c>
      <c r="H130" s="72">
        <f t="shared" si="41"/>
        <v>28.218283582089551</v>
      </c>
      <c r="I130" s="45">
        <f t="shared" si="42"/>
        <v>3.6677322461205648E-2</v>
      </c>
      <c r="J130" s="46">
        <f t="shared" si="43"/>
        <v>7.2511504779244423E-2</v>
      </c>
      <c r="K130" s="47">
        <f t="shared" si="44"/>
        <v>0.14175206611570249</v>
      </c>
      <c r="L130" s="45">
        <f t="shared" si="45"/>
        <v>4</v>
      </c>
      <c r="M130" s="46">
        <f t="shared" si="45"/>
        <v>4</v>
      </c>
      <c r="N130" s="47">
        <f t="shared" si="45"/>
        <v>4</v>
      </c>
    </row>
    <row r="131" spans="3:14">
      <c r="C131" s="62">
        <v>9</v>
      </c>
      <c r="D131" s="63">
        <v>9</v>
      </c>
      <c r="E131" s="75">
        <v>0.75</v>
      </c>
      <c r="F131" s="68">
        <f t="shared" si="39"/>
        <v>163.37777184817932</v>
      </c>
      <c r="G131" s="55">
        <f t="shared" si="40"/>
        <v>82.533929967023127</v>
      </c>
      <c r="H131" s="69">
        <f t="shared" si="41"/>
        <v>42.11486327873569</v>
      </c>
      <c r="I131" s="45">
        <f t="shared" si="42"/>
        <v>2.448313472971737E-2</v>
      </c>
      <c r="J131" s="46">
        <f t="shared" si="43"/>
        <v>4.8464916205955798E-2</v>
      </c>
      <c r="K131" s="47">
        <f t="shared" si="44"/>
        <v>9.4978344664831169E-2</v>
      </c>
      <c r="L131" s="45">
        <f t="shared" si="45"/>
        <v>4</v>
      </c>
      <c r="M131" s="46">
        <f t="shared" si="45"/>
        <v>4</v>
      </c>
      <c r="N131" s="47">
        <f t="shared" si="45"/>
        <v>4</v>
      </c>
    </row>
    <row r="132" spans="3:14">
      <c r="C132" s="56">
        <v>10</v>
      </c>
      <c r="D132" s="57">
        <v>10</v>
      </c>
      <c r="E132" s="73">
        <v>0.3125</v>
      </c>
      <c r="F132" s="70">
        <f t="shared" si="39"/>
        <v>435.22393225978112</v>
      </c>
      <c r="G132" s="71">
        <f t="shared" si="40"/>
        <v>219.63938073607116</v>
      </c>
      <c r="H132" s="72">
        <f t="shared" si="41"/>
        <v>111.85328501525294</v>
      </c>
      <c r="I132" s="45">
        <f t="shared" si="42"/>
        <v>9.1906710626667408E-3</v>
      </c>
      <c r="J132" s="46">
        <f t="shared" si="43"/>
        <v>1.8211670359818511E-2</v>
      </c>
      <c r="K132" s="47">
        <f t="shared" si="44"/>
        <v>3.5761131194801635E-2</v>
      </c>
      <c r="L132" s="45">
        <f t="shared" si="45"/>
        <v>4</v>
      </c>
      <c r="M132" s="46">
        <f t="shared" si="45"/>
        <v>4</v>
      </c>
      <c r="N132" s="47">
        <f t="shared" si="45"/>
        <v>4</v>
      </c>
    </row>
    <row r="133" spans="3:14">
      <c r="C133" s="62">
        <v>10</v>
      </c>
      <c r="D133" s="63">
        <v>10</v>
      </c>
      <c r="E133" s="75">
        <v>0.375</v>
      </c>
      <c r="F133" s="68">
        <f t="shared" si="39"/>
        <v>362.68661021648421</v>
      </c>
      <c r="G133" s="55">
        <f t="shared" si="40"/>
        <v>183.03281728005933</v>
      </c>
      <c r="H133" s="69">
        <f t="shared" si="41"/>
        <v>93.211070846044109</v>
      </c>
      <c r="I133" s="45">
        <f t="shared" si="42"/>
        <v>1.1028805275200091E-2</v>
      </c>
      <c r="J133" s="46">
        <f t="shared" si="43"/>
        <v>2.185400443178221E-2</v>
      </c>
      <c r="K133" s="47">
        <f t="shared" si="44"/>
        <v>4.2913357433761963E-2</v>
      </c>
      <c r="L133" s="45">
        <f t="shared" si="45"/>
        <v>4</v>
      </c>
      <c r="M133" s="46">
        <f t="shared" si="45"/>
        <v>4</v>
      </c>
      <c r="N133" s="47">
        <f t="shared" si="45"/>
        <v>4</v>
      </c>
    </row>
    <row r="134" spans="3:14">
      <c r="C134" s="56">
        <v>12</v>
      </c>
      <c r="D134" s="57">
        <v>12</v>
      </c>
      <c r="E134" s="73">
        <v>0.3125</v>
      </c>
      <c r="F134" s="70">
        <f t="shared" si="39"/>
        <v>521.45872369752954</v>
      </c>
      <c r="G134" s="71">
        <f t="shared" si="40"/>
        <v>262.75573771900429</v>
      </c>
      <c r="H134" s="72">
        <f t="shared" si="41"/>
        <v>133.4094134140295</v>
      </c>
      <c r="I134" s="45">
        <f t="shared" si="42"/>
        <v>7.670789303584816E-3</v>
      </c>
      <c r="J134" s="46">
        <f t="shared" si="43"/>
        <v>1.5223264141533882E-2</v>
      </c>
      <c r="K134" s="47">
        <f t="shared" si="44"/>
        <v>2.9982891743824687E-2</v>
      </c>
      <c r="L134" s="45">
        <f t="shared" si="45"/>
        <v>4</v>
      </c>
      <c r="M134" s="46">
        <f t="shared" si="45"/>
        <v>4</v>
      </c>
      <c r="N134" s="47">
        <f t="shared" si="45"/>
        <v>4</v>
      </c>
    </row>
    <row r="135" spans="3:14">
      <c r="C135" s="62">
        <v>12</v>
      </c>
      <c r="D135" s="63">
        <v>12</v>
      </c>
      <c r="E135" s="75">
        <v>0.375</v>
      </c>
      <c r="F135" s="68">
        <f t="shared" si="39"/>
        <v>434.54893641460802</v>
      </c>
      <c r="G135" s="55">
        <f t="shared" si="40"/>
        <v>218.96311476583688</v>
      </c>
      <c r="H135" s="69">
        <f t="shared" si="41"/>
        <v>111.17451117835792</v>
      </c>
      <c r="I135" s="45">
        <f t="shared" si="42"/>
        <v>9.2049471643017786E-3</v>
      </c>
      <c r="J135" s="46">
        <f t="shared" si="43"/>
        <v>1.8267916969840661E-2</v>
      </c>
      <c r="K135" s="47">
        <f t="shared" si="44"/>
        <v>3.597947009258963E-2</v>
      </c>
      <c r="L135" s="45">
        <f t="shared" si="45"/>
        <v>4</v>
      </c>
      <c r="M135" s="46">
        <f t="shared" si="45"/>
        <v>4</v>
      </c>
      <c r="N135" s="47">
        <f t="shared" si="45"/>
        <v>4</v>
      </c>
    </row>
    <row r="136" spans="3:14">
      <c r="C136" s="56">
        <v>12</v>
      </c>
      <c r="D136" s="57">
        <v>12</v>
      </c>
      <c r="E136" s="73">
        <v>0.5</v>
      </c>
      <c r="F136" s="70">
        <f t="shared" si="39"/>
        <v>325.911702310956</v>
      </c>
      <c r="G136" s="71">
        <f t="shared" si="40"/>
        <v>164.22233607437769</v>
      </c>
      <c r="H136" s="72">
        <f t="shared" si="41"/>
        <v>83.380883383768449</v>
      </c>
      <c r="I136" s="45">
        <f t="shared" si="42"/>
        <v>1.2273262885735705E-2</v>
      </c>
      <c r="J136" s="46">
        <f t="shared" si="43"/>
        <v>2.4357222626454213E-2</v>
      </c>
      <c r="K136" s="47">
        <f t="shared" si="44"/>
        <v>4.7972626790119502E-2</v>
      </c>
      <c r="L136" s="45">
        <f t="shared" si="45"/>
        <v>4</v>
      </c>
      <c r="M136" s="46">
        <f t="shared" si="45"/>
        <v>4</v>
      </c>
      <c r="N136" s="47">
        <f t="shared" si="45"/>
        <v>4</v>
      </c>
    </row>
    <row r="137" spans="3:14">
      <c r="C137" s="62">
        <v>12</v>
      </c>
      <c r="D137" s="63">
        <v>24</v>
      </c>
      <c r="E137" s="75">
        <v>0.375</v>
      </c>
      <c r="F137" s="68">
        <f t="shared" si="39"/>
        <v>578.39832706293282</v>
      </c>
      <c r="G137" s="55">
        <f t="shared" si="40"/>
        <v>290.94842014456736</v>
      </c>
      <c r="H137" s="69">
        <f t="shared" si="41"/>
        <v>147.22603457806753</v>
      </c>
      <c r="I137" s="45">
        <f t="shared" si="42"/>
        <v>6.9156493247684971E-3</v>
      </c>
      <c r="J137" s="46">
        <f t="shared" si="43"/>
        <v>1.3748141330385872E-2</v>
      </c>
      <c r="K137" s="47">
        <f t="shared" si="44"/>
        <v>2.7169107769991423E-2</v>
      </c>
      <c r="L137" s="45">
        <f t="shared" si="45"/>
        <v>4</v>
      </c>
      <c r="M137" s="46">
        <f t="shared" si="45"/>
        <v>4</v>
      </c>
      <c r="N137" s="47">
        <f t="shared" si="45"/>
        <v>4</v>
      </c>
    </row>
    <row r="138" spans="3:14">
      <c r="C138" s="56">
        <v>14</v>
      </c>
      <c r="D138" s="57">
        <v>14</v>
      </c>
      <c r="E138" s="73">
        <v>0.375</v>
      </c>
      <c r="F138" s="70">
        <f t="shared" si="39"/>
        <v>506.41142838147783</v>
      </c>
      <c r="G138" s="71">
        <f t="shared" si="40"/>
        <v>254.89374117068971</v>
      </c>
      <c r="H138" s="72">
        <f t="shared" si="41"/>
        <v>129.13859904019725</v>
      </c>
      <c r="I138" s="45">
        <f t="shared" si="42"/>
        <v>7.8987158974358988E-3</v>
      </c>
      <c r="J138" s="46">
        <f t="shared" si="43"/>
        <v>1.5692813725549259E-2</v>
      </c>
      <c r="K138" s="47">
        <f t="shared" si="44"/>
        <v>3.097447261879395E-2</v>
      </c>
      <c r="L138" s="45">
        <f t="shared" si="45"/>
        <v>4</v>
      </c>
      <c r="M138" s="46">
        <f t="shared" si="45"/>
        <v>4</v>
      </c>
      <c r="N138" s="47">
        <f t="shared" si="45"/>
        <v>4</v>
      </c>
    </row>
    <row r="139" spans="3:14">
      <c r="C139" s="62">
        <v>16</v>
      </c>
      <c r="D139" s="63">
        <v>16</v>
      </c>
      <c r="E139" s="75">
        <v>0.375</v>
      </c>
      <c r="F139" s="68">
        <f t="shared" si="39"/>
        <v>578.27402407499005</v>
      </c>
      <c r="G139" s="55">
        <f t="shared" si="40"/>
        <v>290.82457362990493</v>
      </c>
      <c r="H139" s="69">
        <f t="shared" si="41"/>
        <v>147.10309349034327</v>
      </c>
      <c r="I139" s="45">
        <f t="shared" si="42"/>
        <v>6.9171358793063886E-3</v>
      </c>
      <c r="J139" s="46">
        <f t="shared" si="43"/>
        <v>1.3753995922952117E-2</v>
      </c>
      <c r="K139" s="47">
        <f t="shared" si="44"/>
        <v>2.7191814292216662E-2</v>
      </c>
      <c r="L139" s="45">
        <f t="shared" si="45"/>
        <v>4</v>
      </c>
      <c r="M139" s="46">
        <f t="shared" si="45"/>
        <v>4</v>
      </c>
      <c r="N139" s="47">
        <f t="shared" si="45"/>
        <v>4</v>
      </c>
    </row>
    <row r="140" spans="3:14">
      <c r="C140" s="56">
        <v>16</v>
      </c>
      <c r="D140" s="57">
        <v>16</v>
      </c>
      <c r="E140" s="73">
        <v>0.5</v>
      </c>
      <c r="F140" s="70">
        <f t="shared" si="39"/>
        <v>433.70551805624251</v>
      </c>
      <c r="G140" s="71">
        <f t="shared" si="40"/>
        <v>218.11843022242866</v>
      </c>
      <c r="H140" s="72">
        <f t="shared" si="41"/>
        <v>110.32732011775747</v>
      </c>
      <c r="I140" s="45">
        <f t="shared" si="42"/>
        <v>9.2228478390751854E-3</v>
      </c>
      <c r="J140" s="46">
        <f t="shared" si="43"/>
        <v>1.8338661230602824E-2</v>
      </c>
      <c r="K140" s="47">
        <f t="shared" si="44"/>
        <v>3.6255752389622212E-2</v>
      </c>
      <c r="L140" s="45">
        <f t="shared" si="45"/>
        <v>4</v>
      </c>
      <c r="M140" s="46">
        <f t="shared" si="45"/>
        <v>4</v>
      </c>
      <c r="N140" s="47">
        <f t="shared" si="45"/>
        <v>4</v>
      </c>
    </row>
    <row r="141" spans="3:14">
      <c r="C141" s="62">
        <v>16</v>
      </c>
      <c r="D141" s="63">
        <v>32</v>
      </c>
      <c r="E141" s="75">
        <v>0.375</v>
      </c>
      <c r="F141" s="68">
        <f t="shared" si="39"/>
        <v>770.03231566484862</v>
      </c>
      <c r="G141" s="55">
        <f t="shared" si="40"/>
        <v>386.7647692274557</v>
      </c>
      <c r="H141" s="69">
        <f t="shared" si="41"/>
        <v>195.13292776188146</v>
      </c>
      <c r="I141" s="45">
        <f t="shared" si="42"/>
        <v>5.1945871863135849E-3</v>
      </c>
      <c r="J141" s="46">
        <f t="shared" si="43"/>
        <v>1.0342203629326968E-2</v>
      </c>
      <c r="K141" s="47">
        <f t="shared" si="44"/>
        <v>2.0498846841887984E-2</v>
      </c>
      <c r="L141" s="45">
        <f t="shared" si="45"/>
        <v>4</v>
      </c>
      <c r="M141" s="46">
        <f t="shared" si="45"/>
        <v>4</v>
      </c>
      <c r="N141" s="47">
        <f t="shared" si="45"/>
        <v>4</v>
      </c>
    </row>
    <row r="142" spans="3:14">
      <c r="C142" s="56">
        <v>18</v>
      </c>
      <c r="D142" s="57">
        <v>18</v>
      </c>
      <c r="E142" s="73">
        <v>0.375</v>
      </c>
      <c r="F142" s="70">
        <f t="shared" si="39"/>
        <v>650.13668897951993</v>
      </c>
      <c r="G142" s="71">
        <f t="shared" si="40"/>
        <v>326.75554369635864</v>
      </c>
      <c r="H142" s="72">
        <f t="shared" si="41"/>
        <v>165.06785993404625</v>
      </c>
      <c r="I142" s="45">
        <f t="shared" si="42"/>
        <v>6.1525523290779927E-3</v>
      </c>
      <c r="J142" s="46">
        <f t="shared" si="43"/>
        <v>1.2241567364858685E-2</v>
      </c>
      <c r="K142" s="47">
        <f t="shared" si="44"/>
        <v>2.4232458102977899E-2</v>
      </c>
      <c r="L142" s="45">
        <f t="shared" si="45"/>
        <v>4</v>
      </c>
      <c r="M142" s="46">
        <f t="shared" si="45"/>
        <v>4</v>
      </c>
      <c r="N142" s="47">
        <f t="shared" si="45"/>
        <v>4</v>
      </c>
    </row>
    <row r="143" spans="3:14">
      <c r="C143" s="62">
        <v>18</v>
      </c>
      <c r="D143" s="63">
        <v>24</v>
      </c>
      <c r="E143" s="75">
        <v>0.375</v>
      </c>
      <c r="F143" s="68">
        <f t="shared" si="39"/>
        <v>742.55445982897129</v>
      </c>
      <c r="G143" s="55">
        <f t="shared" si="40"/>
        <v>372.97542127804752</v>
      </c>
      <c r="H143" s="69">
        <f t="shared" si="41"/>
        <v>188.18833184504825</v>
      </c>
      <c r="I143" s="45">
        <f t="shared" si="42"/>
        <v>5.386810283142464E-3</v>
      </c>
      <c r="J143" s="46">
        <f t="shared" si="43"/>
        <v>1.072456728192301E-2</v>
      </c>
      <c r="K143" s="47">
        <f t="shared" si="44"/>
        <v>2.1255302923315917E-2</v>
      </c>
      <c r="L143" s="45">
        <f t="shared" si="45"/>
        <v>4</v>
      </c>
      <c r="M143" s="46">
        <f t="shared" si="45"/>
        <v>4</v>
      </c>
      <c r="N143" s="47">
        <f t="shared" si="45"/>
        <v>4</v>
      </c>
    </row>
    <row r="144" spans="3:14">
      <c r="C144" s="56">
        <v>24</v>
      </c>
      <c r="D144" s="57">
        <v>24</v>
      </c>
      <c r="E144" s="73">
        <v>0.375</v>
      </c>
      <c r="F144" s="70">
        <f t="shared" si="39"/>
        <v>865.72492615667488</v>
      </c>
      <c r="G144" s="71">
        <f t="shared" si="40"/>
        <v>434.54893641460802</v>
      </c>
      <c r="H144" s="72">
        <f t="shared" si="41"/>
        <v>218.96311476583688</v>
      </c>
      <c r="I144" s="45">
        <f t="shared" si="42"/>
        <v>4.6204052570805827E-3</v>
      </c>
      <c r="J144" s="46">
        <f t="shared" si="43"/>
        <v>9.2049471643017786E-3</v>
      </c>
      <c r="K144" s="47">
        <f t="shared" si="44"/>
        <v>1.8267916969840661E-2</v>
      </c>
      <c r="L144" s="45">
        <f t="shared" si="45"/>
        <v>4</v>
      </c>
      <c r="M144" s="46">
        <f t="shared" si="45"/>
        <v>4</v>
      </c>
      <c r="N144" s="47">
        <f t="shared" si="45"/>
        <v>4</v>
      </c>
    </row>
    <row r="145" spans="3:14">
      <c r="C145" s="62">
        <v>24</v>
      </c>
      <c r="D145" s="63">
        <v>24</v>
      </c>
      <c r="E145" s="75">
        <v>0.3125</v>
      </c>
      <c r="F145" s="68">
        <f t="shared" si="39"/>
        <v>1038.86991138801</v>
      </c>
      <c r="G145" s="55">
        <f t="shared" si="40"/>
        <v>521.45872369752954</v>
      </c>
      <c r="H145" s="69">
        <f t="shared" si="41"/>
        <v>262.75573771900429</v>
      </c>
      <c r="I145" s="45">
        <f t="shared" si="42"/>
        <v>3.8503377142338189E-3</v>
      </c>
      <c r="J145" s="46">
        <f t="shared" si="43"/>
        <v>7.670789303584816E-3</v>
      </c>
      <c r="K145" s="47">
        <f t="shared" si="44"/>
        <v>1.5223264141533882E-2</v>
      </c>
      <c r="L145" s="45">
        <f t="shared" si="45"/>
        <v>4</v>
      </c>
      <c r="M145" s="46">
        <f t="shared" si="45"/>
        <v>4</v>
      </c>
      <c r="N145" s="47">
        <f t="shared" si="45"/>
        <v>4</v>
      </c>
    </row>
    <row r="146" spans="3:14">
      <c r="C146" s="56">
        <v>24</v>
      </c>
      <c r="D146" s="57">
        <v>48</v>
      </c>
      <c r="E146" s="73">
        <v>0.375</v>
      </c>
      <c r="F146" s="70">
        <f t="shared" si="39"/>
        <v>1153.3007243823283</v>
      </c>
      <c r="G146" s="71">
        <f t="shared" si="40"/>
        <v>578.39832706293282</v>
      </c>
      <c r="H146" s="72">
        <f t="shared" si="41"/>
        <v>290.94842014456736</v>
      </c>
      <c r="I146" s="45">
        <f t="shared" si="42"/>
        <v>3.4683061541839182E-3</v>
      </c>
      <c r="J146" s="46">
        <f t="shared" si="43"/>
        <v>6.9156493247684971E-3</v>
      </c>
      <c r="K146" s="47">
        <f t="shared" si="44"/>
        <v>1.3748141330385872E-2</v>
      </c>
      <c r="L146" s="45">
        <f t="shared" si="45"/>
        <v>4</v>
      </c>
      <c r="M146" s="46">
        <f t="shared" si="45"/>
        <v>4</v>
      </c>
      <c r="N146" s="47">
        <f t="shared" si="45"/>
        <v>4</v>
      </c>
    </row>
    <row r="147" spans="3:14" ht="13.5" thickBot="1">
      <c r="C147" s="76">
        <v>48</v>
      </c>
      <c r="D147" s="77">
        <v>48</v>
      </c>
      <c r="E147" s="78">
        <v>0.5</v>
      </c>
      <c r="F147" s="79">
        <f t="shared" si="39"/>
        <v>1296.0593165704765</v>
      </c>
      <c r="G147" s="80">
        <f t="shared" si="40"/>
        <v>649.29369461750616</v>
      </c>
      <c r="H147" s="81">
        <f t="shared" si="41"/>
        <v>325.911702310956</v>
      </c>
      <c r="I147" s="48">
        <f t="shared" si="42"/>
        <v>3.0862784973333356E-3</v>
      </c>
      <c r="J147" s="49">
        <f t="shared" si="43"/>
        <v>6.1605403427741103E-3</v>
      </c>
      <c r="K147" s="50">
        <f t="shared" si="44"/>
        <v>1.2273262885735705E-2</v>
      </c>
      <c r="L147" s="48">
        <f t="shared" si="45"/>
        <v>4</v>
      </c>
      <c r="M147" s="49">
        <f t="shared" si="45"/>
        <v>4</v>
      </c>
      <c r="N147" s="50">
        <f t="shared" si="45"/>
        <v>4</v>
      </c>
    </row>
  </sheetData>
  <sheetProtection password="CB73" sheet="1"/>
  <phoneticPr fontId="2" type="noConversion"/>
  <pageMargins left="0.75" right="0.75" top="1" bottom="1" header="0.5" footer="0.5"/>
  <pageSetup scale="68" orientation="portrait" horizontalDpi="300" verticalDpi="180" r:id="rId1"/>
  <headerFooter alignWithMargins="0"/>
  <rowBreaks count="1" manualBreakCount="1">
    <brk id="98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9150-D8EA-4B8C-85C6-945EECCEEBE1}">
  <dimension ref="B2:N147"/>
  <sheetViews>
    <sheetView topLeftCell="A100" zoomScaleNormal="100" workbookViewId="0">
      <selection activeCell="A122" sqref="A122"/>
    </sheetView>
  </sheetViews>
  <sheetFormatPr defaultRowHeight="12.75"/>
  <cols>
    <col min="2" max="2" width="7" customWidth="1"/>
    <col min="3" max="3" width="7.140625" customWidth="1"/>
    <col min="4" max="4" width="7.5703125" customWidth="1"/>
    <col min="5" max="5" width="10.42578125" customWidth="1"/>
    <col min="6" max="6" width="8.85546875" customWidth="1"/>
    <col min="7" max="7" width="9.28515625" customWidth="1"/>
    <col min="8" max="8" width="9" customWidth="1"/>
  </cols>
  <sheetData>
    <row r="2" spans="2:14">
      <c r="E2" t="s">
        <v>114</v>
      </c>
    </row>
    <row r="3" spans="2:14" ht="13.5" thickBot="1"/>
    <row r="4" spans="2:14">
      <c r="B4" s="1"/>
      <c r="C4" s="2"/>
      <c r="D4" s="3"/>
      <c r="E4" s="2"/>
      <c r="F4" s="1" t="s">
        <v>92</v>
      </c>
      <c r="G4" s="2"/>
      <c r="H4" s="3"/>
      <c r="I4" s="1" t="s">
        <v>93</v>
      </c>
      <c r="J4" s="2"/>
      <c r="K4" s="3"/>
      <c r="L4" s="1" t="s">
        <v>93</v>
      </c>
      <c r="M4" s="2"/>
      <c r="N4" s="3"/>
    </row>
    <row r="5" spans="2:14" ht="14.25">
      <c r="B5" s="4" t="s">
        <v>54</v>
      </c>
      <c r="C5" s="5"/>
      <c r="D5" s="6"/>
      <c r="E5" s="8" t="s">
        <v>57</v>
      </c>
      <c r="F5" s="4" t="s">
        <v>94</v>
      </c>
      <c r="G5" s="5"/>
      <c r="H5" s="6"/>
      <c r="I5" s="4" t="s">
        <v>95</v>
      </c>
      <c r="J5" s="5"/>
      <c r="K5" s="6"/>
      <c r="L5" s="4" t="s">
        <v>96</v>
      </c>
      <c r="M5" s="5"/>
      <c r="N5" s="6"/>
    </row>
    <row r="6" spans="2:14" ht="15" thickBot="1">
      <c r="B6" s="13" t="s">
        <v>62</v>
      </c>
      <c r="C6" s="14" t="s">
        <v>63</v>
      </c>
      <c r="D6" s="15" t="s">
        <v>64</v>
      </c>
      <c r="E6" s="20" t="s">
        <v>58</v>
      </c>
      <c r="F6" s="16">
        <v>6.25E-2</v>
      </c>
      <c r="G6" s="17">
        <v>0.125</v>
      </c>
      <c r="H6" s="18">
        <v>0.25</v>
      </c>
      <c r="I6" s="16">
        <v>6.25E-2</v>
      </c>
      <c r="J6" s="17">
        <v>0.125</v>
      </c>
      <c r="K6" s="18">
        <v>0.25</v>
      </c>
      <c r="L6" s="16">
        <v>6.25E-2</v>
      </c>
      <c r="M6" s="17">
        <v>0.125</v>
      </c>
      <c r="N6" s="18">
        <v>0.25</v>
      </c>
    </row>
    <row r="7" spans="2:14">
      <c r="B7" s="7">
        <v>1</v>
      </c>
      <c r="C7" s="8">
        <v>1</v>
      </c>
      <c r="D7" s="9">
        <v>0.25</v>
      </c>
      <c r="E7" s="21">
        <f t="shared" ref="E7:E49" si="0">B7*C7</f>
        <v>1</v>
      </c>
      <c r="F7" s="23">
        <f t="shared" ref="F7:F48" si="1">(B7+$F$6)*(C7+$F$6)</f>
        <v>1.12890625</v>
      </c>
      <c r="G7" s="24">
        <f t="shared" ref="G7:G49" si="2">(B7+$G$6)*(C7+$G$6)</f>
        <v>1.265625</v>
      </c>
      <c r="H7" s="25">
        <f t="shared" ref="H7:H49" si="3">(B7+$H$6)*(C7+$H$6)</f>
        <v>1.5625</v>
      </c>
      <c r="I7" s="29">
        <f>F7-$E$7</f>
        <v>0.12890625</v>
      </c>
      <c r="J7" s="30">
        <f>G7-$E$7</f>
        <v>0.265625</v>
      </c>
      <c r="K7" s="31">
        <f>H7-$E$7</f>
        <v>0.5625</v>
      </c>
      <c r="L7" s="32">
        <f t="shared" ref="L7:L49" si="4">I7/F7</f>
        <v>0.11418685121107267</v>
      </c>
      <c r="M7" s="33">
        <f t="shared" ref="M7:M49" si="5">J7/G7</f>
        <v>0.20987654320987653</v>
      </c>
      <c r="N7" s="34">
        <f t="shared" ref="N7:N49" si="6">K7/H7</f>
        <v>0.36</v>
      </c>
    </row>
    <row r="8" spans="2:14">
      <c r="B8" s="7">
        <v>2</v>
      </c>
      <c r="C8" s="8">
        <v>2</v>
      </c>
      <c r="D8" s="9">
        <v>0.25</v>
      </c>
      <c r="E8" s="21">
        <f t="shared" si="0"/>
        <v>4</v>
      </c>
      <c r="F8" s="23">
        <f t="shared" si="1"/>
        <v>4.25390625</v>
      </c>
      <c r="G8" s="24">
        <f t="shared" si="2"/>
        <v>4.515625</v>
      </c>
      <c r="H8" s="25">
        <f t="shared" si="3"/>
        <v>5.0625</v>
      </c>
      <c r="I8" s="23">
        <f t="shared" ref="I8:I49" si="7">F8-E8</f>
        <v>0.25390625</v>
      </c>
      <c r="J8" s="24">
        <f t="shared" ref="J8:J49" si="8">G8-E8</f>
        <v>0.515625</v>
      </c>
      <c r="K8" s="25">
        <f t="shared" ref="K8:K49" si="9">H8-E8</f>
        <v>1.0625</v>
      </c>
      <c r="L8" s="35">
        <f t="shared" si="4"/>
        <v>5.968778696051423E-2</v>
      </c>
      <c r="M8" s="36">
        <f t="shared" si="5"/>
        <v>0.11418685121107267</v>
      </c>
      <c r="N8" s="37">
        <f t="shared" si="6"/>
        <v>0.20987654320987653</v>
      </c>
    </row>
    <row r="9" spans="2:14">
      <c r="B9" s="7">
        <v>2</v>
      </c>
      <c r="C9" s="8">
        <v>4</v>
      </c>
      <c r="D9" s="9">
        <v>0.25</v>
      </c>
      <c r="E9" s="21">
        <f t="shared" si="0"/>
        <v>8</v>
      </c>
      <c r="F9" s="23">
        <f t="shared" si="1"/>
        <v>8.37890625</v>
      </c>
      <c r="G9" s="24">
        <f t="shared" si="2"/>
        <v>8.765625</v>
      </c>
      <c r="H9" s="25">
        <f t="shared" si="3"/>
        <v>9.5625</v>
      </c>
      <c r="I9" s="23">
        <f t="shared" si="7"/>
        <v>0.37890625</v>
      </c>
      <c r="J9" s="24">
        <f t="shared" si="8"/>
        <v>0.765625</v>
      </c>
      <c r="K9" s="25">
        <f t="shared" si="9"/>
        <v>1.5625</v>
      </c>
      <c r="L9" s="35">
        <f t="shared" si="4"/>
        <v>4.5221445221445222E-2</v>
      </c>
      <c r="M9" s="36">
        <f t="shared" si="5"/>
        <v>8.7344028520499106E-2</v>
      </c>
      <c r="N9" s="37">
        <f t="shared" si="6"/>
        <v>0.16339869281045752</v>
      </c>
    </row>
    <row r="10" spans="2:14">
      <c r="B10" s="7">
        <v>3</v>
      </c>
      <c r="C10" s="8">
        <v>3</v>
      </c>
      <c r="D10" s="9">
        <v>0.25</v>
      </c>
      <c r="E10" s="21">
        <f t="shared" si="0"/>
        <v>9</v>
      </c>
      <c r="F10" s="23">
        <f t="shared" si="1"/>
        <v>9.37890625</v>
      </c>
      <c r="G10" s="24">
        <f t="shared" si="2"/>
        <v>9.765625</v>
      </c>
      <c r="H10" s="25">
        <f t="shared" si="3"/>
        <v>10.5625</v>
      </c>
      <c r="I10" s="23">
        <f t="shared" si="7"/>
        <v>0.37890625</v>
      </c>
      <c r="J10" s="24">
        <f t="shared" si="8"/>
        <v>0.765625</v>
      </c>
      <c r="K10" s="25">
        <f t="shared" si="9"/>
        <v>1.5625</v>
      </c>
      <c r="L10" s="35">
        <f t="shared" si="4"/>
        <v>4.0399833402748851E-2</v>
      </c>
      <c r="M10" s="36">
        <f t="shared" si="5"/>
        <v>7.8399999999999997E-2</v>
      </c>
      <c r="N10" s="37">
        <f t="shared" si="6"/>
        <v>0.14792899408284024</v>
      </c>
    </row>
    <row r="11" spans="2:14">
      <c r="B11" s="7">
        <v>3</v>
      </c>
      <c r="C11" s="8">
        <v>6</v>
      </c>
      <c r="D11" s="9">
        <v>0.25</v>
      </c>
      <c r="E11" s="21">
        <f t="shared" si="0"/>
        <v>18</v>
      </c>
      <c r="F11" s="23">
        <f t="shared" si="1"/>
        <v>18.56640625</v>
      </c>
      <c r="G11" s="24">
        <f t="shared" si="2"/>
        <v>19.140625</v>
      </c>
      <c r="H11" s="25">
        <f t="shared" si="3"/>
        <v>20.3125</v>
      </c>
      <c r="I11" s="23">
        <f t="shared" si="7"/>
        <v>0.56640625</v>
      </c>
      <c r="J11" s="24">
        <f t="shared" si="8"/>
        <v>1.140625</v>
      </c>
      <c r="K11" s="25">
        <f t="shared" si="9"/>
        <v>2.3125</v>
      </c>
      <c r="L11" s="35">
        <f t="shared" si="4"/>
        <v>3.050704818009678E-2</v>
      </c>
      <c r="M11" s="36">
        <f t="shared" si="5"/>
        <v>5.9591836734693877E-2</v>
      </c>
      <c r="N11" s="37">
        <f t="shared" si="6"/>
        <v>0.11384615384615385</v>
      </c>
    </row>
    <row r="12" spans="2:14">
      <c r="B12" s="7">
        <v>3</v>
      </c>
      <c r="C12" s="8">
        <v>6</v>
      </c>
      <c r="D12" s="9">
        <v>0.5</v>
      </c>
      <c r="E12" s="21">
        <f t="shared" si="0"/>
        <v>18</v>
      </c>
      <c r="F12" s="23">
        <f t="shared" si="1"/>
        <v>18.56640625</v>
      </c>
      <c r="G12" s="24">
        <f t="shared" si="2"/>
        <v>19.140625</v>
      </c>
      <c r="H12" s="25">
        <f t="shared" si="3"/>
        <v>20.3125</v>
      </c>
      <c r="I12" s="23">
        <f t="shared" si="7"/>
        <v>0.56640625</v>
      </c>
      <c r="J12" s="24">
        <f t="shared" si="8"/>
        <v>1.140625</v>
      </c>
      <c r="K12" s="25">
        <f t="shared" si="9"/>
        <v>2.3125</v>
      </c>
      <c r="L12" s="35">
        <f t="shared" si="4"/>
        <v>3.050704818009678E-2</v>
      </c>
      <c r="M12" s="36">
        <f t="shared" si="5"/>
        <v>5.9591836734693877E-2</v>
      </c>
      <c r="N12" s="37">
        <f t="shared" si="6"/>
        <v>0.11384615384615385</v>
      </c>
    </row>
    <row r="13" spans="2:14">
      <c r="B13" s="7">
        <v>4</v>
      </c>
      <c r="C13" s="8">
        <v>4</v>
      </c>
      <c r="D13" s="9">
        <v>0.25</v>
      </c>
      <c r="E13" s="21">
        <f t="shared" si="0"/>
        <v>16</v>
      </c>
      <c r="F13" s="23">
        <f t="shared" si="1"/>
        <v>16.50390625</v>
      </c>
      <c r="G13" s="24">
        <f t="shared" si="2"/>
        <v>17.015625</v>
      </c>
      <c r="H13" s="25">
        <f t="shared" si="3"/>
        <v>18.0625</v>
      </c>
      <c r="I13" s="23">
        <f t="shared" si="7"/>
        <v>0.50390625</v>
      </c>
      <c r="J13" s="24">
        <f t="shared" si="8"/>
        <v>1.015625</v>
      </c>
      <c r="K13" s="25">
        <f t="shared" si="9"/>
        <v>2.0625</v>
      </c>
      <c r="L13" s="35">
        <f t="shared" si="4"/>
        <v>3.0532544378698224E-2</v>
      </c>
      <c r="M13" s="36">
        <f t="shared" si="5"/>
        <v>5.968778696051423E-2</v>
      </c>
      <c r="N13" s="37">
        <f t="shared" si="6"/>
        <v>0.11418685121107267</v>
      </c>
    </row>
    <row r="14" spans="2:14">
      <c r="B14" s="7">
        <v>4</v>
      </c>
      <c r="C14" s="8">
        <v>4</v>
      </c>
      <c r="D14" s="9">
        <v>0.5</v>
      </c>
      <c r="E14" s="21">
        <f t="shared" si="0"/>
        <v>16</v>
      </c>
      <c r="F14" s="23">
        <f t="shared" si="1"/>
        <v>16.50390625</v>
      </c>
      <c r="G14" s="24">
        <f t="shared" si="2"/>
        <v>17.015625</v>
      </c>
      <c r="H14" s="25">
        <f t="shared" si="3"/>
        <v>18.0625</v>
      </c>
      <c r="I14" s="23">
        <f t="shared" si="7"/>
        <v>0.50390625</v>
      </c>
      <c r="J14" s="24">
        <f t="shared" si="8"/>
        <v>1.015625</v>
      </c>
      <c r="K14" s="25">
        <f t="shared" si="9"/>
        <v>2.0625</v>
      </c>
      <c r="L14" s="35">
        <f t="shared" si="4"/>
        <v>3.0532544378698224E-2</v>
      </c>
      <c r="M14" s="36">
        <f t="shared" si="5"/>
        <v>5.968778696051423E-2</v>
      </c>
      <c r="N14" s="37">
        <f t="shared" si="6"/>
        <v>0.11418685121107267</v>
      </c>
    </row>
    <row r="15" spans="2:14">
      <c r="B15" s="7">
        <v>4</v>
      </c>
      <c r="C15" s="8">
        <v>8</v>
      </c>
      <c r="D15" s="9">
        <v>0.25</v>
      </c>
      <c r="E15" s="21">
        <f t="shared" si="0"/>
        <v>32</v>
      </c>
      <c r="F15" s="23">
        <f t="shared" si="1"/>
        <v>32.75390625</v>
      </c>
      <c r="G15" s="24">
        <f t="shared" si="2"/>
        <v>33.515625</v>
      </c>
      <c r="H15" s="25">
        <f t="shared" si="3"/>
        <v>35.0625</v>
      </c>
      <c r="I15" s="23">
        <f t="shared" si="7"/>
        <v>0.75390625</v>
      </c>
      <c r="J15" s="24">
        <f t="shared" si="8"/>
        <v>1.515625</v>
      </c>
      <c r="K15" s="25">
        <f t="shared" si="9"/>
        <v>3.0625</v>
      </c>
      <c r="L15" s="35">
        <f t="shared" si="4"/>
        <v>2.3017292784734644E-2</v>
      </c>
      <c r="M15" s="36">
        <f t="shared" si="5"/>
        <v>4.5221445221445222E-2</v>
      </c>
      <c r="N15" s="37">
        <f t="shared" si="6"/>
        <v>8.7344028520499106E-2</v>
      </c>
    </row>
    <row r="16" spans="2:14">
      <c r="B16" s="7">
        <v>4</v>
      </c>
      <c r="C16" s="8">
        <v>8</v>
      </c>
      <c r="D16" s="9">
        <v>0.3125</v>
      </c>
      <c r="E16" s="21">
        <f t="shared" si="0"/>
        <v>32</v>
      </c>
      <c r="F16" s="23">
        <f t="shared" si="1"/>
        <v>32.75390625</v>
      </c>
      <c r="G16" s="24">
        <f t="shared" si="2"/>
        <v>33.515625</v>
      </c>
      <c r="H16" s="25">
        <f t="shared" si="3"/>
        <v>35.0625</v>
      </c>
      <c r="I16" s="23">
        <f t="shared" si="7"/>
        <v>0.75390625</v>
      </c>
      <c r="J16" s="24">
        <f t="shared" si="8"/>
        <v>1.515625</v>
      </c>
      <c r="K16" s="25">
        <f t="shared" si="9"/>
        <v>3.0625</v>
      </c>
      <c r="L16" s="35">
        <f t="shared" si="4"/>
        <v>2.3017292784734644E-2</v>
      </c>
      <c r="M16" s="36">
        <f t="shared" si="5"/>
        <v>4.5221445221445222E-2</v>
      </c>
      <c r="N16" s="37">
        <f t="shared" si="6"/>
        <v>8.7344028520499106E-2</v>
      </c>
    </row>
    <row r="17" spans="2:14">
      <c r="B17" s="7">
        <v>4</v>
      </c>
      <c r="C17" s="8">
        <v>8</v>
      </c>
      <c r="D17" s="9">
        <v>0.5</v>
      </c>
      <c r="E17" s="21">
        <f t="shared" si="0"/>
        <v>32</v>
      </c>
      <c r="F17" s="23">
        <f t="shared" si="1"/>
        <v>32.75390625</v>
      </c>
      <c r="G17" s="24">
        <f t="shared" si="2"/>
        <v>33.515625</v>
      </c>
      <c r="H17" s="25">
        <f t="shared" si="3"/>
        <v>35.0625</v>
      </c>
      <c r="I17" s="23">
        <f t="shared" si="7"/>
        <v>0.75390625</v>
      </c>
      <c r="J17" s="24">
        <f t="shared" si="8"/>
        <v>1.515625</v>
      </c>
      <c r="K17" s="25">
        <f t="shared" si="9"/>
        <v>3.0625</v>
      </c>
      <c r="L17" s="35">
        <f t="shared" si="4"/>
        <v>2.3017292784734644E-2</v>
      </c>
      <c r="M17" s="36">
        <f t="shared" si="5"/>
        <v>4.5221445221445222E-2</v>
      </c>
      <c r="N17" s="37">
        <f t="shared" si="6"/>
        <v>8.7344028520499106E-2</v>
      </c>
    </row>
    <row r="18" spans="2:14">
      <c r="B18" s="7">
        <v>4</v>
      </c>
      <c r="C18" s="8">
        <v>8</v>
      </c>
      <c r="D18" s="9">
        <v>1</v>
      </c>
      <c r="E18" s="21">
        <f t="shared" si="0"/>
        <v>32</v>
      </c>
      <c r="F18" s="23">
        <f t="shared" si="1"/>
        <v>32.75390625</v>
      </c>
      <c r="G18" s="24">
        <f t="shared" si="2"/>
        <v>33.515625</v>
      </c>
      <c r="H18" s="25">
        <f t="shared" si="3"/>
        <v>35.0625</v>
      </c>
      <c r="I18" s="23">
        <f t="shared" si="7"/>
        <v>0.75390625</v>
      </c>
      <c r="J18" s="24">
        <f t="shared" si="8"/>
        <v>1.515625</v>
      </c>
      <c r="K18" s="25">
        <f t="shared" si="9"/>
        <v>3.0625</v>
      </c>
      <c r="L18" s="35">
        <f t="shared" si="4"/>
        <v>2.3017292784734644E-2</v>
      </c>
      <c r="M18" s="36">
        <f t="shared" si="5"/>
        <v>4.5221445221445222E-2</v>
      </c>
      <c r="N18" s="37">
        <f t="shared" si="6"/>
        <v>8.7344028520499106E-2</v>
      </c>
    </row>
    <row r="19" spans="2:14">
      <c r="B19" s="7">
        <v>4</v>
      </c>
      <c r="C19" s="8">
        <v>8</v>
      </c>
      <c r="D19" s="9">
        <v>1.1875</v>
      </c>
      <c r="E19" s="21">
        <f t="shared" si="0"/>
        <v>32</v>
      </c>
      <c r="F19" s="23">
        <f t="shared" si="1"/>
        <v>32.75390625</v>
      </c>
      <c r="G19" s="24">
        <f t="shared" si="2"/>
        <v>33.515625</v>
      </c>
      <c r="H19" s="25">
        <f t="shared" si="3"/>
        <v>35.0625</v>
      </c>
      <c r="I19" s="23">
        <f t="shared" si="7"/>
        <v>0.75390625</v>
      </c>
      <c r="J19" s="24">
        <f t="shared" si="8"/>
        <v>1.515625</v>
      </c>
      <c r="K19" s="25">
        <f t="shared" si="9"/>
        <v>3.0625</v>
      </c>
      <c r="L19" s="35">
        <f t="shared" si="4"/>
        <v>2.3017292784734644E-2</v>
      </c>
      <c r="M19" s="36">
        <f t="shared" si="5"/>
        <v>4.5221445221445222E-2</v>
      </c>
      <c r="N19" s="37">
        <f t="shared" si="6"/>
        <v>8.7344028520499106E-2</v>
      </c>
    </row>
    <row r="20" spans="2:14">
      <c r="B20" s="7">
        <v>4</v>
      </c>
      <c r="C20" s="8">
        <v>8</v>
      </c>
      <c r="D20" s="9">
        <v>1.375</v>
      </c>
      <c r="E20" s="21">
        <f t="shared" si="0"/>
        <v>32</v>
      </c>
      <c r="F20" s="23">
        <f t="shared" si="1"/>
        <v>32.75390625</v>
      </c>
      <c r="G20" s="24">
        <f t="shared" si="2"/>
        <v>33.515625</v>
      </c>
      <c r="H20" s="25">
        <f t="shared" si="3"/>
        <v>35.0625</v>
      </c>
      <c r="I20" s="23">
        <f t="shared" si="7"/>
        <v>0.75390625</v>
      </c>
      <c r="J20" s="24">
        <f t="shared" si="8"/>
        <v>1.515625</v>
      </c>
      <c r="K20" s="25">
        <f t="shared" si="9"/>
        <v>3.0625</v>
      </c>
      <c r="L20" s="35">
        <f t="shared" si="4"/>
        <v>2.3017292784734644E-2</v>
      </c>
      <c r="M20" s="36">
        <f t="shared" si="5"/>
        <v>4.5221445221445222E-2</v>
      </c>
      <c r="N20" s="37">
        <f t="shared" si="6"/>
        <v>8.7344028520499106E-2</v>
      </c>
    </row>
    <row r="21" spans="2:14">
      <c r="B21" s="7">
        <v>4</v>
      </c>
      <c r="C21" s="8">
        <v>8</v>
      </c>
      <c r="D21" s="9">
        <v>1.5</v>
      </c>
      <c r="E21" s="21">
        <f t="shared" si="0"/>
        <v>32</v>
      </c>
      <c r="F21" s="23">
        <f t="shared" si="1"/>
        <v>32.75390625</v>
      </c>
      <c r="G21" s="24">
        <f t="shared" si="2"/>
        <v>33.515625</v>
      </c>
      <c r="H21" s="25">
        <f t="shared" si="3"/>
        <v>35.0625</v>
      </c>
      <c r="I21" s="23">
        <f t="shared" si="7"/>
        <v>0.75390625</v>
      </c>
      <c r="J21" s="24">
        <f t="shared" si="8"/>
        <v>1.515625</v>
      </c>
      <c r="K21" s="25">
        <f t="shared" si="9"/>
        <v>3.0625</v>
      </c>
      <c r="L21" s="35">
        <f t="shared" si="4"/>
        <v>2.3017292784734644E-2</v>
      </c>
      <c r="M21" s="36">
        <f t="shared" si="5"/>
        <v>4.5221445221445222E-2</v>
      </c>
      <c r="N21" s="37">
        <f t="shared" si="6"/>
        <v>8.7344028520499106E-2</v>
      </c>
    </row>
    <row r="22" spans="2:14">
      <c r="B22" s="7">
        <v>4</v>
      </c>
      <c r="C22" s="8">
        <v>8</v>
      </c>
      <c r="D22" s="9">
        <v>2.25</v>
      </c>
      <c r="E22" s="21">
        <f t="shared" si="0"/>
        <v>32</v>
      </c>
      <c r="F22" s="23">
        <f t="shared" si="1"/>
        <v>32.75390625</v>
      </c>
      <c r="G22" s="24">
        <f t="shared" si="2"/>
        <v>33.515625</v>
      </c>
      <c r="H22" s="25">
        <f t="shared" si="3"/>
        <v>35.0625</v>
      </c>
      <c r="I22" s="23">
        <f t="shared" si="7"/>
        <v>0.75390625</v>
      </c>
      <c r="J22" s="24">
        <f t="shared" si="8"/>
        <v>1.515625</v>
      </c>
      <c r="K22" s="25">
        <f t="shared" si="9"/>
        <v>3.0625</v>
      </c>
      <c r="L22" s="35">
        <f t="shared" si="4"/>
        <v>2.3017292784734644E-2</v>
      </c>
      <c r="M22" s="36">
        <f t="shared" si="5"/>
        <v>4.5221445221445222E-2</v>
      </c>
      <c r="N22" s="37">
        <f t="shared" si="6"/>
        <v>8.7344028520499106E-2</v>
      </c>
    </row>
    <row r="23" spans="2:14">
      <c r="B23" s="7">
        <v>5</v>
      </c>
      <c r="C23" s="8">
        <v>5</v>
      </c>
      <c r="D23" s="9">
        <v>0.25</v>
      </c>
      <c r="E23" s="21">
        <f t="shared" si="0"/>
        <v>25</v>
      </c>
      <c r="F23" s="23">
        <f t="shared" si="1"/>
        <v>25.62890625</v>
      </c>
      <c r="G23" s="24">
        <f t="shared" si="2"/>
        <v>26.265625</v>
      </c>
      <c r="H23" s="25">
        <f t="shared" si="3"/>
        <v>27.5625</v>
      </c>
      <c r="I23" s="23">
        <f t="shared" si="7"/>
        <v>0.62890625</v>
      </c>
      <c r="J23" s="24">
        <f t="shared" si="8"/>
        <v>1.265625</v>
      </c>
      <c r="K23" s="25">
        <f t="shared" si="9"/>
        <v>2.5625</v>
      </c>
      <c r="L23" s="35">
        <f t="shared" si="4"/>
        <v>2.4538942234415485E-2</v>
      </c>
      <c r="M23" s="36">
        <f t="shared" si="5"/>
        <v>4.8185603807257588E-2</v>
      </c>
      <c r="N23" s="37">
        <f t="shared" si="6"/>
        <v>9.297052154195011E-2</v>
      </c>
    </row>
    <row r="24" spans="2:14" ht="12" customHeight="1">
      <c r="B24" s="7">
        <v>6</v>
      </c>
      <c r="C24" s="8">
        <v>6</v>
      </c>
      <c r="D24" s="9">
        <v>0.25</v>
      </c>
      <c r="E24" s="21">
        <f t="shared" si="0"/>
        <v>36</v>
      </c>
      <c r="F24" s="23">
        <f>(B24+$F$6)*(C24+$F$6)</f>
        <v>36.75390625</v>
      </c>
      <c r="G24" s="24">
        <f t="shared" si="2"/>
        <v>37.515625</v>
      </c>
      <c r="H24" s="25">
        <f t="shared" si="3"/>
        <v>39.0625</v>
      </c>
      <c r="I24" s="23">
        <f t="shared" si="7"/>
        <v>0.75390625</v>
      </c>
      <c r="J24" s="24">
        <f t="shared" si="8"/>
        <v>1.515625</v>
      </c>
      <c r="K24" s="25">
        <f t="shared" si="9"/>
        <v>3.0625</v>
      </c>
      <c r="L24" s="35">
        <f t="shared" si="4"/>
        <v>2.0512275480922521E-2</v>
      </c>
      <c r="M24" s="36">
        <f t="shared" si="5"/>
        <v>4.0399833402748851E-2</v>
      </c>
      <c r="N24" s="37">
        <f t="shared" si="6"/>
        <v>7.8399999999999997E-2</v>
      </c>
    </row>
    <row r="25" spans="2:14">
      <c r="B25" s="7">
        <v>6</v>
      </c>
      <c r="C25" s="8">
        <v>6</v>
      </c>
      <c r="D25" s="9">
        <v>0.375</v>
      </c>
      <c r="E25" s="21">
        <f t="shared" si="0"/>
        <v>36</v>
      </c>
      <c r="F25" s="23">
        <f t="shared" si="1"/>
        <v>36.75390625</v>
      </c>
      <c r="G25" s="24">
        <f t="shared" si="2"/>
        <v>37.515625</v>
      </c>
      <c r="H25" s="25">
        <f t="shared" si="3"/>
        <v>39.0625</v>
      </c>
      <c r="I25" s="23">
        <f t="shared" si="7"/>
        <v>0.75390625</v>
      </c>
      <c r="J25" s="24">
        <f t="shared" si="8"/>
        <v>1.515625</v>
      </c>
      <c r="K25" s="25">
        <f t="shared" si="9"/>
        <v>3.0625</v>
      </c>
      <c r="L25" s="35">
        <f t="shared" si="4"/>
        <v>2.0512275480922521E-2</v>
      </c>
      <c r="M25" s="36">
        <f t="shared" si="5"/>
        <v>4.0399833402748851E-2</v>
      </c>
      <c r="N25" s="37">
        <f t="shared" si="6"/>
        <v>7.8399999999999997E-2</v>
      </c>
    </row>
    <row r="26" spans="2:14">
      <c r="B26" s="7">
        <v>6</v>
      </c>
      <c r="C26" s="8">
        <v>6</v>
      </c>
      <c r="D26" s="9">
        <v>0.5</v>
      </c>
      <c r="E26" s="21">
        <f t="shared" si="0"/>
        <v>36</v>
      </c>
      <c r="F26" s="23">
        <f t="shared" si="1"/>
        <v>36.75390625</v>
      </c>
      <c r="G26" s="24">
        <f t="shared" si="2"/>
        <v>37.515625</v>
      </c>
      <c r="H26" s="25">
        <f t="shared" si="3"/>
        <v>39.0625</v>
      </c>
      <c r="I26" s="23">
        <f t="shared" si="7"/>
        <v>0.75390625</v>
      </c>
      <c r="J26" s="24">
        <f t="shared" si="8"/>
        <v>1.515625</v>
      </c>
      <c r="K26" s="25">
        <f t="shared" si="9"/>
        <v>3.0625</v>
      </c>
      <c r="L26" s="35">
        <f t="shared" si="4"/>
        <v>2.0512275480922521E-2</v>
      </c>
      <c r="M26" s="36">
        <f t="shared" si="5"/>
        <v>4.0399833402748851E-2</v>
      </c>
      <c r="N26" s="37">
        <f t="shared" si="6"/>
        <v>7.8399999999999997E-2</v>
      </c>
    </row>
    <row r="27" spans="2:14">
      <c r="B27" s="7">
        <v>6</v>
      </c>
      <c r="C27" s="8">
        <v>6</v>
      </c>
      <c r="D27" s="9">
        <v>0.75</v>
      </c>
      <c r="E27" s="21">
        <f t="shared" si="0"/>
        <v>36</v>
      </c>
      <c r="F27" s="23">
        <f t="shared" si="1"/>
        <v>36.75390625</v>
      </c>
      <c r="G27" s="24">
        <f t="shared" si="2"/>
        <v>37.515625</v>
      </c>
      <c r="H27" s="25">
        <f t="shared" si="3"/>
        <v>39.0625</v>
      </c>
      <c r="I27" s="23">
        <f t="shared" si="7"/>
        <v>0.75390625</v>
      </c>
      <c r="J27" s="24">
        <f t="shared" si="8"/>
        <v>1.515625</v>
      </c>
      <c r="K27" s="25">
        <f t="shared" si="9"/>
        <v>3.0625</v>
      </c>
      <c r="L27" s="35">
        <f t="shared" si="4"/>
        <v>2.0512275480922521E-2</v>
      </c>
      <c r="M27" s="36">
        <f t="shared" si="5"/>
        <v>4.0399833402748851E-2</v>
      </c>
      <c r="N27" s="37">
        <f t="shared" si="6"/>
        <v>7.8399999999999997E-2</v>
      </c>
    </row>
    <row r="28" spans="2:14">
      <c r="B28" s="7">
        <v>6</v>
      </c>
      <c r="C28" s="8">
        <v>9</v>
      </c>
      <c r="D28" s="9">
        <v>0.25</v>
      </c>
      <c r="E28" s="21">
        <f t="shared" si="0"/>
        <v>54</v>
      </c>
      <c r="F28" s="23">
        <f t="shared" si="1"/>
        <v>54.94140625</v>
      </c>
      <c r="G28" s="24">
        <f t="shared" si="2"/>
        <v>55.890625</v>
      </c>
      <c r="H28" s="25">
        <f t="shared" si="3"/>
        <v>57.8125</v>
      </c>
      <c r="I28" s="23">
        <f t="shared" si="7"/>
        <v>0.94140625</v>
      </c>
      <c r="J28" s="24">
        <f t="shared" si="8"/>
        <v>1.890625</v>
      </c>
      <c r="K28" s="25">
        <f t="shared" si="9"/>
        <v>3.8125</v>
      </c>
      <c r="L28" s="35">
        <f t="shared" si="4"/>
        <v>1.7134731603270531E-2</v>
      </c>
      <c r="M28" s="36">
        <f t="shared" si="5"/>
        <v>3.3827229521945765E-2</v>
      </c>
      <c r="N28" s="37">
        <f t="shared" si="6"/>
        <v>6.5945945945945952E-2</v>
      </c>
    </row>
    <row r="29" spans="2:14">
      <c r="B29" s="7">
        <v>8</v>
      </c>
      <c r="C29" s="8">
        <v>8</v>
      </c>
      <c r="D29" s="9">
        <v>0.3125</v>
      </c>
      <c r="E29" s="21">
        <f t="shared" si="0"/>
        <v>64</v>
      </c>
      <c r="F29" s="23">
        <f t="shared" si="1"/>
        <v>65.00390625</v>
      </c>
      <c r="G29" s="24">
        <f t="shared" si="2"/>
        <v>66.015625</v>
      </c>
      <c r="H29" s="25">
        <f t="shared" si="3"/>
        <v>68.0625</v>
      </c>
      <c r="I29" s="23">
        <f t="shared" si="7"/>
        <v>1.00390625</v>
      </c>
      <c r="J29" s="24">
        <f t="shared" si="8"/>
        <v>2.015625</v>
      </c>
      <c r="K29" s="25">
        <f t="shared" si="9"/>
        <v>4.0625</v>
      </c>
      <c r="L29" s="35">
        <f t="shared" si="4"/>
        <v>1.5443783426476775E-2</v>
      </c>
      <c r="M29" s="36">
        <f t="shared" si="5"/>
        <v>3.0532544378698224E-2</v>
      </c>
      <c r="N29" s="37">
        <f t="shared" si="6"/>
        <v>5.968778696051423E-2</v>
      </c>
    </row>
    <row r="30" spans="2:14">
      <c r="B30" s="7">
        <v>8</v>
      </c>
      <c r="C30" s="8">
        <v>8</v>
      </c>
      <c r="D30" s="9">
        <v>0.375</v>
      </c>
      <c r="E30" s="21">
        <f t="shared" si="0"/>
        <v>64</v>
      </c>
      <c r="F30" s="23">
        <f t="shared" si="1"/>
        <v>65.00390625</v>
      </c>
      <c r="G30" s="24">
        <f t="shared" si="2"/>
        <v>66.015625</v>
      </c>
      <c r="H30" s="25">
        <f t="shared" si="3"/>
        <v>68.0625</v>
      </c>
      <c r="I30" s="23">
        <f t="shared" si="7"/>
        <v>1.00390625</v>
      </c>
      <c r="J30" s="24">
        <f t="shared" si="8"/>
        <v>2.015625</v>
      </c>
      <c r="K30" s="25">
        <f t="shared" si="9"/>
        <v>4.0625</v>
      </c>
      <c r="L30" s="35">
        <f>I30/F30</f>
        <v>1.5443783426476775E-2</v>
      </c>
      <c r="M30" s="36">
        <f t="shared" si="5"/>
        <v>3.0532544378698224E-2</v>
      </c>
      <c r="N30" s="37">
        <f t="shared" si="6"/>
        <v>5.968778696051423E-2</v>
      </c>
    </row>
    <row r="31" spans="2:14">
      <c r="B31" s="7">
        <v>8</v>
      </c>
      <c r="C31" s="8">
        <v>8</v>
      </c>
      <c r="D31" s="9">
        <v>0.5</v>
      </c>
      <c r="E31" s="21">
        <f t="shared" si="0"/>
        <v>64</v>
      </c>
      <c r="F31" s="23">
        <f t="shared" si="1"/>
        <v>65.00390625</v>
      </c>
      <c r="G31" s="24">
        <f t="shared" si="2"/>
        <v>66.015625</v>
      </c>
      <c r="H31" s="25">
        <f t="shared" si="3"/>
        <v>68.0625</v>
      </c>
      <c r="I31" s="23">
        <f>F31-E31</f>
        <v>1.00390625</v>
      </c>
      <c r="J31" s="24">
        <f t="shared" si="8"/>
        <v>2.015625</v>
      </c>
      <c r="K31" s="25">
        <f t="shared" si="9"/>
        <v>4.0625</v>
      </c>
      <c r="L31" s="35">
        <f t="shared" si="4"/>
        <v>1.5443783426476775E-2</v>
      </c>
      <c r="M31" s="36">
        <f t="shared" si="5"/>
        <v>3.0532544378698224E-2</v>
      </c>
      <c r="N31" s="37">
        <f t="shared" si="6"/>
        <v>5.968778696051423E-2</v>
      </c>
    </row>
    <row r="32" spans="2:14">
      <c r="B32" s="7">
        <v>8</v>
      </c>
      <c r="C32" s="8">
        <v>8</v>
      </c>
      <c r="D32" s="9">
        <v>1</v>
      </c>
      <c r="E32" s="21">
        <f t="shared" si="0"/>
        <v>64</v>
      </c>
      <c r="F32" s="23">
        <f>(B32+$F$6)*(C32+$F$6)</f>
        <v>65.00390625</v>
      </c>
      <c r="G32" s="24">
        <f t="shared" si="2"/>
        <v>66.015625</v>
      </c>
      <c r="H32" s="25">
        <f t="shared" si="3"/>
        <v>68.0625</v>
      </c>
      <c r="I32" s="23">
        <f t="shared" si="7"/>
        <v>1.00390625</v>
      </c>
      <c r="J32" s="24">
        <f t="shared" si="8"/>
        <v>2.015625</v>
      </c>
      <c r="K32" s="25">
        <f t="shared" si="9"/>
        <v>4.0625</v>
      </c>
      <c r="L32" s="35">
        <f t="shared" si="4"/>
        <v>1.5443783426476775E-2</v>
      </c>
      <c r="M32" s="36">
        <f t="shared" si="5"/>
        <v>3.0532544378698224E-2</v>
      </c>
      <c r="N32" s="37">
        <f t="shared" si="6"/>
        <v>5.968778696051423E-2</v>
      </c>
    </row>
    <row r="33" spans="2:14">
      <c r="B33" s="7">
        <v>9</v>
      </c>
      <c r="C33" s="8">
        <v>9</v>
      </c>
      <c r="D33" s="9">
        <v>0.75</v>
      </c>
      <c r="E33" s="21">
        <f t="shared" si="0"/>
        <v>81</v>
      </c>
      <c r="F33" s="23">
        <f t="shared" si="1"/>
        <v>82.12890625</v>
      </c>
      <c r="G33" s="24">
        <f t="shared" si="2"/>
        <v>83.265625</v>
      </c>
      <c r="H33" s="25">
        <f t="shared" si="3"/>
        <v>85.5625</v>
      </c>
      <c r="I33" s="23">
        <f t="shared" si="7"/>
        <v>1.12890625</v>
      </c>
      <c r="J33" s="24">
        <f t="shared" si="8"/>
        <v>2.265625</v>
      </c>
      <c r="K33" s="25">
        <f t="shared" si="9"/>
        <v>4.5625</v>
      </c>
      <c r="L33" s="35">
        <f t="shared" si="4"/>
        <v>1.3745541022592152E-2</v>
      </c>
      <c r="M33" s="36">
        <f t="shared" si="5"/>
        <v>2.7209607806342653E-2</v>
      </c>
      <c r="N33" s="37">
        <f t="shared" si="6"/>
        <v>5.3323593864134405E-2</v>
      </c>
    </row>
    <row r="34" spans="2:14">
      <c r="B34" s="7">
        <v>10</v>
      </c>
      <c r="C34" s="8">
        <v>10</v>
      </c>
      <c r="D34" s="9">
        <v>0.3125</v>
      </c>
      <c r="E34" s="21">
        <f t="shared" si="0"/>
        <v>100</v>
      </c>
      <c r="F34" s="23">
        <f t="shared" si="1"/>
        <v>101.25390625</v>
      </c>
      <c r="G34" s="24">
        <f t="shared" si="2"/>
        <v>102.515625</v>
      </c>
      <c r="H34" s="25">
        <f t="shared" si="3"/>
        <v>105.0625</v>
      </c>
      <c r="I34" s="23">
        <f t="shared" si="7"/>
        <v>1.25390625</v>
      </c>
      <c r="J34" s="24">
        <f t="shared" si="8"/>
        <v>2.515625</v>
      </c>
      <c r="K34" s="25">
        <f t="shared" si="9"/>
        <v>5.0625</v>
      </c>
      <c r="L34" s="35">
        <f t="shared" si="4"/>
        <v>1.2383781489911655E-2</v>
      </c>
      <c r="M34" s="36">
        <f t="shared" si="5"/>
        <v>2.4538942234415485E-2</v>
      </c>
      <c r="N34" s="37">
        <f t="shared" si="6"/>
        <v>4.8185603807257588E-2</v>
      </c>
    </row>
    <row r="35" spans="2:14">
      <c r="B35" s="7">
        <v>10</v>
      </c>
      <c r="C35" s="8">
        <v>10</v>
      </c>
      <c r="D35" s="9">
        <v>0.375</v>
      </c>
      <c r="E35" s="21">
        <f t="shared" si="0"/>
        <v>100</v>
      </c>
      <c r="F35" s="23">
        <f t="shared" si="1"/>
        <v>101.25390625</v>
      </c>
      <c r="G35" s="24">
        <f t="shared" si="2"/>
        <v>102.515625</v>
      </c>
      <c r="H35" s="25">
        <f t="shared" si="3"/>
        <v>105.0625</v>
      </c>
      <c r="I35" s="23">
        <f t="shared" si="7"/>
        <v>1.25390625</v>
      </c>
      <c r="J35" s="24">
        <f t="shared" si="8"/>
        <v>2.515625</v>
      </c>
      <c r="K35" s="25">
        <f t="shared" si="9"/>
        <v>5.0625</v>
      </c>
      <c r="L35" s="35">
        <f t="shared" si="4"/>
        <v>1.2383781489911655E-2</v>
      </c>
      <c r="M35" s="36">
        <f t="shared" si="5"/>
        <v>2.4538942234415485E-2</v>
      </c>
      <c r="N35" s="37">
        <f t="shared" si="6"/>
        <v>4.8185603807257588E-2</v>
      </c>
    </row>
    <row r="36" spans="2:14">
      <c r="B36" s="7">
        <v>12</v>
      </c>
      <c r="C36" s="8">
        <v>12</v>
      </c>
      <c r="D36" s="9">
        <v>0.3125</v>
      </c>
      <c r="E36" s="21">
        <f t="shared" si="0"/>
        <v>144</v>
      </c>
      <c r="F36" s="23">
        <f t="shared" si="1"/>
        <v>145.50390625</v>
      </c>
      <c r="G36" s="24">
        <f t="shared" si="2"/>
        <v>147.015625</v>
      </c>
      <c r="H36" s="25">
        <f t="shared" si="3"/>
        <v>150.0625</v>
      </c>
      <c r="I36" s="23">
        <f t="shared" si="7"/>
        <v>1.50390625</v>
      </c>
      <c r="J36" s="24">
        <f t="shared" si="8"/>
        <v>3.015625</v>
      </c>
      <c r="K36" s="25">
        <f t="shared" si="9"/>
        <v>6.0625</v>
      </c>
      <c r="L36" s="35">
        <f t="shared" si="4"/>
        <v>1.0335847942226637E-2</v>
      </c>
      <c r="M36" s="36">
        <f t="shared" si="5"/>
        <v>2.0512275480922521E-2</v>
      </c>
      <c r="N36" s="37">
        <f t="shared" si="6"/>
        <v>4.0399833402748851E-2</v>
      </c>
    </row>
    <row r="37" spans="2:14">
      <c r="B37" s="7">
        <v>12</v>
      </c>
      <c r="C37" s="8">
        <v>12</v>
      </c>
      <c r="D37" s="9">
        <v>0.375</v>
      </c>
      <c r="E37" s="21">
        <f t="shared" si="0"/>
        <v>144</v>
      </c>
      <c r="F37" s="23">
        <f t="shared" si="1"/>
        <v>145.50390625</v>
      </c>
      <c r="G37" s="24">
        <f t="shared" si="2"/>
        <v>147.015625</v>
      </c>
      <c r="H37" s="25">
        <f t="shared" si="3"/>
        <v>150.0625</v>
      </c>
      <c r="I37" s="23">
        <f t="shared" si="7"/>
        <v>1.50390625</v>
      </c>
      <c r="J37" s="24">
        <f t="shared" si="8"/>
        <v>3.015625</v>
      </c>
      <c r="K37" s="25">
        <f t="shared" si="9"/>
        <v>6.0625</v>
      </c>
      <c r="L37" s="35">
        <f t="shared" si="4"/>
        <v>1.0335847942226637E-2</v>
      </c>
      <c r="M37" s="36">
        <f t="shared" si="5"/>
        <v>2.0512275480922521E-2</v>
      </c>
      <c r="N37" s="37">
        <f t="shared" si="6"/>
        <v>4.0399833402748851E-2</v>
      </c>
    </row>
    <row r="38" spans="2:14">
      <c r="B38" s="7">
        <v>12</v>
      </c>
      <c r="C38" s="8">
        <v>12</v>
      </c>
      <c r="D38" s="9">
        <v>0.5</v>
      </c>
      <c r="E38" s="21">
        <f t="shared" si="0"/>
        <v>144</v>
      </c>
      <c r="F38" s="23">
        <f t="shared" si="1"/>
        <v>145.50390625</v>
      </c>
      <c r="G38" s="24">
        <f t="shared" si="2"/>
        <v>147.015625</v>
      </c>
      <c r="H38" s="25">
        <f t="shared" si="3"/>
        <v>150.0625</v>
      </c>
      <c r="I38" s="23">
        <f t="shared" si="7"/>
        <v>1.50390625</v>
      </c>
      <c r="J38" s="24">
        <f t="shared" si="8"/>
        <v>3.015625</v>
      </c>
      <c r="K38" s="25">
        <f t="shared" si="9"/>
        <v>6.0625</v>
      </c>
      <c r="L38" s="35">
        <f t="shared" si="4"/>
        <v>1.0335847942226637E-2</v>
      </c>
      <c r="M38" s="36">
        <f t="shared" si="5"/>
        <v>2.0512275480922521E-2</v>
      </c>
      <c r="N38" s="37">
        <f t="shared" si="6"/>
        <v>4.0399833402748851E-2</v>
      </c>
    </row>
    <row r="39" spans="2:14">
      <c r="B39" s="7">
        <v>12</v>
      </c>
      <c r="C39" s="8">
        <v>24</v>
      </c>
      <c r="D39" s="9">
        <v>0.375</v>
      </c>
      <c r="E39" s="21">
        <f t="shared" si="0"/>
        <v>288</v>
      </c>
      <c r="F39" s="23">
        <f t="shared" si="1"/>
        <v>290.25390625</v>
      </c>
      <c r="G39" s="24">
        <f t="shared" si="2"/>
        <v>292.515625</v>
      </c>
      <c r="H39" s="25">
        <f t="shared" si="3"/>
        <v>297.0625</v>
      </c>
      <c r="I39" s="23">
        <f t="shared" si="7"/>
        <v>2.25390625</v>
      </c>
      <c r="J39" s="24">
        <f t="shared" si="8"/>
        <v>4.515625</v>
      </c>
      <c r="K39" s="25">
        <f t="shared" si="9"/>
        <v>9.0625</v>
      </c>
      <c r="L39" s="35">
        <f t="shared" si="4"/>
        <v>7.7652917031155377E-3</v>
      </c>
      <c r="M39" s="36">
        <f t="shared" si="5"/>
        <v>1.5437209550771861E-2</v>
      </c>
      <c r="N39" s="37">
        <f t="shared" si="6"/>
        <v>3.050704818009678E-2</v>
      </c>
    </row>
    <row r="40" spans="2:14">
      <c r="B40" s="7">
        <v>14</v>
      </c>
      <c r="C40" s="8">
        <v>14</v>
      </c>
      <c r="D40" s="9">
        <v>0.375</v>
      </c>
      <c r="E40" s="21">
        <f t="shared" si="0"/>
        <v>196</v>
      </c>
      <c r="F40" s="23">
        <f t="shared" si="1"/>
        <v>197.75390625</v>
      </c>
      <c r="G40" s="24">
        <f t="shared" si="2"/>
        <v>199.515625</v>
      </c>
      <c r="H40" s="25">
        <f t="shared" si="3"/>
        <v>203.0625</v>
      </c>
      <c r="I40" s="23">
        <f t="shared" si="7"/>
        <v>1.75390625</v>
      </c>
      <c r="J40" s="24">
        <f t="shared" si="8"/>
        <v>3.515625</v>
      </c>
      <c r="K40" s="25">
        <f t="shared" si="9"/>
        <v>7.0625</v>
      </c>
      <c r="L40" s="35">
        <f t="shared" si="4"/>
        <v>8.8691358024691365E-3</v>
      </c>
      <c r="M40" s="36">
        <f t="shared" si="5"/>
        <v>1.7620800375910409E-2</v>
      </c>
      <c r="N40" s="37">
        <f t="shared" si="6"/>
        <v>3.4779932286857496E-2</v>
      </c>
    </row>
    <row r="41" spans="2:14">
      <c r="B41" s="7">
        <v>16</v>
      </c>
      <c r="C41" s="8">
        <v>16</v>
      </c>
      <c r="D41" s="9">
        <v>0.375</v>
      </c>
      <c r="E41" s="21">
        <f t="shared" si="0"/>
        <v>256</v>
      </c>
      <c r="F41" s="23">
        <f t="shared" si="1"/>
        <v>258.00390625</v>
      </c>
      <c r="G41" s="24">
        <f t="shared" si="2"/>
        <v>260.015625</v>
      </c>
      <c r="H41" s="25">
        <f t="shared" si="3"/>
        <v>264.0625</v>
      </c>
      <c r="I41" s="23">
        <f t="shared" si="7"/>
        <v>2.00390625</v>
      </c>
      <c r="J41" s="24">
        <f t="shared" si="8"/>
        <v>4.015625</v>
      </c>
      <c r="K41" s="25">
        <f t="shared" si="9"/>
        <v>8.0625</v>
      </c>
      <c r="L41" s="35">
        <f t="shared" si="4"/>
        <v>7.7669608926705927E-3</v>
      </c>
      <c r="M41" s="36">
        <f t="shared" si="5"/>
        <v>1.5443783426476775E-2</v>
      </c>
      <c r="N41" s="37">
        <f t="shared" si="6"/>
        <v>3.0532544378698224E-2</v>
      </c>
    </row>
    <row r="42" spans="2:14">
      <c r="B42" s="7">
        <v>16</v>
      </c>
      <c r="C42" s="8">
        <v>16</v>
      </c>
      <c r="D42" s="9">
        <v>0.5</v>
      </c>
      <c r="E42" s="21">
        <f t="shared" si="0"/>
        <v>256</v>
      </c>
      <c r="F42" s="23">
        <f t="shared" si="1"/>
        <v>258.00390625</v>
      </c>
      <c r="G42" s="24">
        <f t="shared" si="2"/>
        <v>260.015625</v>
      </c>
      <c r="H42" s="25">
        <f t="shared" si="3"/>
        <v>264.0625</v>
      </c>
      <c r="I42" s="23">
        <f t="shared" si="7"/>
        <v>2.00390625</v>
      </c>
      <c r="J42" s="24">
        <f t="shared" si="8"/>
        <v>4.015625</v>
      </c>
      <c r="K42" s="25">
        <f t="shared" si="9"/>
        <v>8.0625</v>
      </c>
      <c r="L42" s="35">
        <f t="shared" si="4"/>
        <v>7.7669608926705927E-3</v>
      </c>
      <c r="M42" s="36">
        <f t="shared" si="5"/>
        <v>1.5443783426476775E-2</v>
      </c>
      <c r="N42" s="37">
        <f t="shared" si="6"/>
        <v>3.0532544378698224E-2</v>
      </c>
    </row>
    <row r="43" spans="2:14">
      <c r="B43" s="7">
        <v>16</v>
      </c>
      <c r="C43" s="8">
        <v>32</v>
      </c>
      <c r="D43" s="9">
        <v>0.375</v>
      </c>
      <c r="E43" s="21">
        <f t="shared" si="0"/>
        <v>512</v>
      </c>
      <c r="F43" s="23">
        <f t="shared" si="1"/>
        <v>515.00390625</v>
      </c>
      <c r="G43" s="24">
        <f t="shared" si="2"/>
        <v>518.015625</v>
      </c>
      <c r="H43" s="25">
        <f t="shared" si="3"/>
        <v>524.0625</v>
      </c>
      <c r="I43" s="23">
        <f t="shared" si="7"/>
        <v>3.00390625</v>
      </c>
      <c r="J43" s="24">
        <f t="shared" si="8"/>
        <v>6.015625</v>
      </c>
      <c r="K43" s="25">
        <f t="shared" si="9"/>
        <v>12.0625</v>
      </c>
      <c r="L43" s="35">
        <f t="shared" si="4"/>
        <v>5.8327834285237523E-3</v>
      </c>
      <c r="M43" s="36">
        <f t="shared" si="5"/>
        <v>1.161282538533466E-2</v>
      </c>
      <c r="N43" s="37">
        <f t="shared" si="6"/>
        <v>2.3017292784734644E-2</v>
      </c>
    </row>
    <row r="44" spans="2:14">
      <c r="B44" s="7">
        <v>18</v>
      </c>
      <c r="C44" s="8">
        <v>18</v>
      </c>
      <c r="D44" s="9">
        <v>0.375</v>
      </c>
      <c r="E44" s="21">
        <f t="shared" si="0"/>
        <v>324</v>
      </c>
      <c r="F44" s="23">
        <f t="shared" si="1"/>
        <v>326.25390625</v>
      </c>
      <c r="G44" s="24">
        <f t="shared" si="2"/>
        <v>328.515625</v>
      </c>
      <c r="H44" s="25">
        <f t="shared" si="3"/>
        <v>333.0625</v>
      </c>
      <c r="I44" s="23">
        <f t="shared" si="7"/>
        <v>2.25390625</v>
      </c>
      <c r="J44" s="24">
        <f t="shared" si="8"/>
        <v>4.515625</v>
      </c>
      <c r="K44" s="25">
        <f t="shared" si="9"/>
        <v>9.0625</v>
      </c>
      <c r="L44" s="35">
        <f t="shared" si="4"/>
        <v>6.9084421881921909E-3</v>
      </c>
      <c r="M44" s="36">
        <f t="shared" si="5"/>
        <v>1.3745541022592152E-2</v>
      </c>
      <c r="N44" s="37">
        <f t="shared" si="6"/>
        <v>2.7209607806342653E-2</v>
      </c>
    </row>
    <row r="45" spans="2:14">
      <c r="B45" s="7">
        <v>18</v>
      </c>
      <c r="C45" s="8">
        <v>24</v>
      </c>
      <c r="D45" s="9">
        <v>0.375</v>
      </c>
      <c r="E45" s="21">
        <f t="shared" si="0"/>
        <v>432</v>
      </c>
      <c r="F45" s="23">
        <f t="shared" si="1"/>
        <v>434.62890625</v>
      </c>
      <c r="G45" s="24">
        <f t="shared" si="2"/>
        <v>437.265625</v>
      </c>
      <c r="H45" s="25">
        <f t="shared" si="3"/>
        <v>442.5625</v>
      </c>
      <c r="I45" s="23">
        <f t="shared" si="7"/>
        <v>2.62890625</v>
      </c>
      <c r="J45" s="24">
        <f t="shared" si="8"/>
        <v>5.265625</v>
      </c>
      <c r="K45" s="25">
        <f t="shared" si="9"/>
        <v>10.5625</v>
      </c>
      <c r="L45" s="35">
        <f t="shared" si="4"/>
        <v>6.0486226576191978E-3</v>
      </c>
      <c r="M45" s="36">
        <f t="shared" si="5"/>
        <v>1.2042165445774522E-2</v>
      </c>
      <c r="N45" s="37">
        <f t="shared" si="6"/>
        <v>2.3866685496398813E-2</v>
      </c>
    </row>
    <row r="46" spans="2:14">
      <c r="B46" s="7">
        <v>24</v>
      </c>
      <c r="C46" s="8">
        <v>24</v>
      </c>
      <c r="D46" s="9">
        <v>0.375</v>
      </c>
      <c r="E46" s="21">
        <f t="shared" si="0"/>
        <v>576</v>
      </c>
      <c r="F46" s="23">
        <f t="shared" si="1"/>
        <v>579.00390625</v>
      </c>
      <c r="G46" s="24">
        <f t="shared" si="2"/>
        <v>582.015625</v>
      </c>
      <c r="H46" s="25">
        <f t="shared" si="3"/>
        <v>588.0625</v>
      </c>
      <c r="I46" s="23">
        <f t="shared" si="7"/>
        <v>3.00390625</v>
      </c>
      <c r="J46" s="24">
        <f t="shared" si="8"/>
        <v>6.015625</v>
      </c>
      <c r="K46" s="25">
        <f t="shared" si="9"/>
        <v>12.0625</v>
      </c>
      <c r="L46" s="35">
        <f t="shared" si="4"/>
        <v>5.1880586945522011E-3</v>
      </c>
      <c r="M46" s="36">
        <f t="shared" si="5"/>
        <v>1.0335847942226637E-2</v>
      </c>
      <c r="N46" s="37">
        <f t="shared" si="6"/>
        <v>2.0512275480922521E-2</v>
      </c>
    </row>
    <row r="47" spans="2:14">
      <c r="B47" s="7">
        <v>24</v>
      </c>
      <c r="C47" s="8">
        <v>24</v>
      </c>
      <c r="D47" s="9">
        <v>0.3125</v>
      </c>
      <c r="E47" s="21">
        <f t="shared" si="0"/>
        <v>576</v>
      </c>
      <c r="F47" s="23">
        <f t="shared" si="1"/>
        <v>579.00390625</v>
      </c>
      <c r="G47" s="24">
        <f t="shared" si="2"/>
        <v>582.015625</v>
      </c>
      <c r="H47" s="25">
        <f t="shared" si="3"/>
        <v>588.0625</v>
      </c>
      <c r="I47" s="23">
        <f t="shared" si="7"/>
        <v>3.00390625</v>
      </c>
      <c r="J47" s="24">
        <f t="shared" si="8"/>
        <v>6.015625</v>
      </c>
      <c r="K47" s="25">
        <f t="shared" si="9"/>
        <v>12.0625</v>
      </c>
      <c r="L47" s="35">
        <f t="shared" si="4"/>
        <v>5.1880586945522011E-3</v>
      </c>
      <c r="M47" s="36">
        <f t="shared" si="5"/>
        <v>1.0335847942226637E-2</v>
      </c>
      <c r="N47" s="37">
        <f t="shared" si="6"/>
        <v>2.0512275480922521E-2</v>
      </c>
    </row>
    <row r="48" spans="2:14">
      <c r="B48" s="7">
        <v>24</v>
      </c>
      <c r="C48" s="8">
        <v>48</v>
      </c>
      <c r="D48" s="9">
        <f>3/8</f>
        <v>0.375</v>
      </c>
      <c r="E48" s="21">
        <f t="shared" si="0"/>
        <v>1152</v>
      </c>
      <c r="F48" s="23">
        <f t="shared" si="1"/>
        <v>1156.50390625</v>
      </c>
      <c r="G48" s="24">
        <f t="shared" si="2"/>
        <v>1161.015625</v>
      </c>
      <c r="H48" s="25">
        <f t="shared" si="3"/>
        <v>1170.0625</v>
      </c>
      <c r="I48" s="23">
        <f t="shared" si="7"/>
        <v>4.50390625</v>
      </c>
      <c r="J48" s="24">
        <f t="shared" si="8"/>
        <v>9.015625</v>
      </c>
      <c r="K48" s="25">
        <f t="shared" si="9"/>
        <v>18.0625</v>
      </c>
      <c r="L48" s="35">
        <f t="shared" si="4"/>
        <v>3.8944150777700842E-3</v>
      </c>
      <c r="M48" s="36">
        <f t="shared" si="5"/>
        <v>7.7652917031155377E-3</v>
      </c>
      <c r="N48" s="37">
        <f t="shared" si="6"/>
        <v>1.5437209550771861E-2</v>
      </c>
    </row>
    <row r="49" spans="2:14" ht="13.5" thickBot="1">
      <c r="B49" s="10">
        <v>48</v>
      </c>
      <c r="C49" s="11">
        <v>48</v>
      </c>
      <c r="D49" s="12">
        <f>0.5</f>
        <v>0.5</v>
      </c>
      <c r="E49" s="22">
        <f t="shared" si="0"/>
        <v>2304</v>
      </c>
      <c r="F49" s="26">
        <f>(B49+$F$6)*(C49+$F$6)</f>
        <v>2310.00390625</v>
      </c>
      <c r="G49" s="27">
        <f t="shared" si="2"/>
        <v>2316.015625</v>
      </c>
      <c r="H49" s="28">
        <f t="shared" si="3"/>
        <v>2328.0625</v>
      </c>
      <c r="I49" s="26">
        <f t="shared" si="7"/>
        <v>6.00390625</v>
      </c>
      <c r="J49" s="27">
        <f t="shared" si="8"/>
        <v>12.015625</v>
      </c>
      <c r="K49" s="28">
        <f t="shared" si="9"/>
        <v>24.0625</v>
      </c>
      <c r="L49" s="38">
        <f t="shared" si="4"/>
        <v>2.5990892196137384E-3</v>
      </c>
      <c r="M49" s="39">
        <f t="shared" si="5"/>
        <v>5.1880586945522011E-3</v>
      </c>
      <c r="N49" s="40">
        <f t="shared" si="6"/>
        <v>1.0335847942226637E-2</v>
      </c>
    </row>
    <row r="50" spans="2:14">
      <c r="B50" s="8"/>
      <c r="C50" s="8"/>
      <c r="D50" s="19"/>
      <c r="E50" s="21"/>
      <c r="F50" s="24"/>
      <c r="G50" s="24"/>
      <c r="H50" s="24"/>
      <c r="I50" s="24"/>
      <c r="J50" s="24"/>
      <c r="K50" s="24"/>
      <c r="L50" s="36"/>
      <c r="M50" s="36"/>
      <c r="N50" s="36"/>
    </row>
    <row r="51" spans="2:14" ht="13.5" thickBot="1">
      <c r="B51" s="8"/>
      <c r="C51" s="8"/>
      <c r="D51" s="19"/>
      <c r="E51" s="21"/>
      <c r="F51" s="51" t="s">
        <v>97</v>
      </c>
      <c r="G51" s="51"/>
      <c r="H51" s="52">
        <v>576</v>
      </c>
      <c r="I51" s="24"/>
      <c r="J51" s="24"/>
      <c r="K51" s="24"/>
      <c r="L51" s="53" t="s">
        <v>98</v>
      </c>
      <c r="M51" s="53"/>
      <c r="N51" s="74">
        <v>5.3600000000000002E-2</v>
      </c>
    </row>
    <row r="52" spans="2:14">
      <c r="B52" s="8"/>
      <c r="C52" s="8"/>
      <c r="D52" s="19"/>
      <c r="E52" s="21"/>
      <c r="F52" s="1" t="s">
        <v>99</v>
      </c>
      <c r="G52" s="2"/>
      <c r="H52" s="3"/>
      <c r="I52" s="1" t="s">
        <v>100</v>
      </c>
      <c r="J52" s="2"/>
      <c r="K52" s="3"/>
      <c r="L52" s="1" t="s">
        <v>101</v>
      </c>
      <c r="M52" s="2"/>
      <c r="N52" s="3"/>
    </row>
    <row r="53" spans="2:14" ht="14.25">
      <c r="D53" s="5"/>
      <c r="F53" s="4" t="s">
        <v>102</v>
      </c>
      <c r="G53" s="5"/>
      <c r="H53" s="6"/>
      <c r="I53" s="4" t="s">
        <v>103</v>
      </c>
      <c r="J53" s="5"/>
      <c r="K53" s="6"/>
      <c r="L53" s="4" t="s">
        <v>104</v>
      </c>
      <c r="M53" s="5"/>
      <c r="N53" s="6"/>
    </row>
    <row r="54" spans="2:14" ht="13.5" thickBot="1">
      <c r="D54" s="5"/>
      <c r="F54" s="16">
        <v>6.25E-2</v>
      </c>
      <c r="G54" s="17">
        <v>0.125</v>
      </c>
      <c r="H54" s="18">
        <v>0.25</v>
      </c>
      <c r="I54" s="16">
        <v>6.25E-2</v>
      </c>
      <c r="J54" s="17">
        <v>0.125</v>
      </c>
      <c r="K54" s="18">
        <v>0.25</v>
      </c>
      <c r="L54" s="16">
        <v>6.25E-2</v>
      </c>
      <c r="M54" s="17">
        <v>0.125</v>
      </c>
      <c r="N54" s="18">
        <v>0.25</v>
      </c>
    </row>
    <row r="55" spans="2:14">
      <c r="C55" s="41"/>
      <c r="D55" s="5"/>
      <c r="F55" s="42">
        <f t="shared" ref="F55:F97" si="10">L7*$H$51</f>
        <v>65.771626297577853</v>
      </c>
      <c r="G55" s="43">
        <f t="shared" ref="G55:G97" si="11">M7*$H$51</f>
        <v>120.88888888888889</v>
      </c>
      <c r="H55" s="44">
        <f t="shared" ref="H55:H97" si="12">N7*$H$51</f>
        <v>207.35999999999999</v>
      </c>
      <c r="I55" s="42">
        <f>F55*D7</f>
        <v>16.442906574394463</v>
      </c>
      <c r="J55" s="43">
        <f t="shared" ref="J55:J97" si="13">G55*D7</f>
        <v>30.222222222222221</v>
      </c>
      <c r="K55" s="44">
        <f t="shared" ref="K55:K97" si="14">H55*D7</f>
        <v>51.839999999999996</v>
      </c>
      <c r="L55" s="42">
        <f t="shared" ref="L55:L97" si="15">I55*$N$51</f>
        <v>0.88133979238754323</v>
      </c>
      <c r="M55" s="43">
        <f t="shared" ref="M55:M97" si="16">J55*$N$51</f>
        <v>1.6199111111111111</v>
      </c>
      <c r="N55" s="44">
        <f t="shared" ref="N55:N97" si="17">K55*$N$51</f>
        <v>2.7786239999999998</v>
      </c>
    </row>
    <row r="56" spans="2:14">
      <c r="D56" s="5"/>
      <c r="F56" s="45">
        <f t="shared" si="10"/>
        <v>34.380165289256198</v>
      </c>
      <c r="G56" s="46">
        <f t="shared" si="11"/>
        <v>65.771626297577853</v>
      </c>
      <c r="H56" s="47">
        <f t="shared" si="12"/>
        <v>120.88888888888889</v>
      </c>
      <c r="I56" s="45">
        <f t="shared" ref="I56:I97" si="18">F56*D8</f>
        <v>8.5950413223140494</v>
      </c>
      <c r="J56" s="46">
        <f t="shared" si="13"/>
        <v>16.442906574394463</v>
      </c>
      <c r="K56" s="47">
        <f t="shared" si="14"/>
        <v>30.222222222222221</v>
      </c>
      <c r="L56" s="45">
        <f t="shared" si="15"/>
        <v>0.46069421487603307</v>
      </c>
      <c r="M56" s="46">
        <f t="shared" si="16"/>
        <v>0.88133979238754323</v>
      </c>
      <c r="N56" s="47">
        <f t="shared" si="17"/>
        <v>1.6199111111111111</v>
      </c>
    </row>
    <row r="57" spans="2:14">
      <c r="D57" s="5"/>
      <c r="F57" s="45">
        <f t="shared" si="10"/>
        <v>26.047552447552448</v>
      </c>
      <c r="G57" s="46">
        <f t="shared" si="11"/>
        <v>50.310160427807489</v>
      </c>
      <c r="H57" s="47">
        <f t="shared" si="12"/>
        <v>94.117647058823536</v>
      </c>
      <c r="I57" s="45">
        <f t="shared" si="18"/>
        <v>6.511888111888112</v>
      </c>
      <c r="J57" s="46">
        <f t="shared" si="13"/>
        <v>12.577540106951872</v>
      </c>
      <c r="K57" s="47">
        <f t="shared" si="14"/>
        <v>23.529411764705884</v>
      </c>
      <c r="L57" s="45">
        <f t="shared" si="15"/>
        <v>0.34903720279720279</v>
      </c>
      <c r="M57" s="46">
        <f t="shared" si="16"/>
        <v>0.67415614973262039</v>
      </c>
      <c r="N57" s="47">
        <f t="shared" si="17"/>
        <v>1.2611764705882353</v>
      </c>
    </row>
    <row r="58" spans="2:14">
      <c r="D58" s="5"/>
      <c r="F58" s="45">
        <f t="shared" si="10"/>
        <v>23.270304039983337</v>
      </c>
      <c r="G58" s="46">
        <f t="shared" si="11"/>
        <v>45.1584</v>
      </c>
      <c r="H58" s="47">
        <f t="shared" si="12"/>
        <v>85.207100591715985</v>
      </c>
      <c r="I58" s="45">
        <f t="shared" si="18"/>
        <v>5.8175760099958342</v>
      </c>
      <c r="J58" s="46">
        <f t="shared" si="13"/>
        <v>11.2896</v>
      </c>
      <c r="K58" s="47">
        <f t="shared" si="14"/>
        <v>21.301775147928996</v>
      </c>
      <c r="L58" s="45">
        <f t="shared" si="15"/>
        <v>0.31182207413577673</v>
      </c>
      <c r="M58" s="46">
        <f t="shared" si="16"/>
        <v>0.60512255999999998</v>
      </c>
      <c r="N58" s="47">
        <f t="shared" si="17"/>
        <v>1.1417751479289941</v>
      </c>
    </row>
    <row r="59" spans="2:14">
      <c r="D59" s="5"/>
      <c r="F59" s="45">
        <f t="shared" si="10"/>
        <v>17.572059751735743</v>
      </c>
      <c r="G59" s="46">
        <f t="shared" si="11"/>
        <v>34.324897959183673</v>
      </c>
      <c r="H59" s="47">
        <f t="shared" si="12"/>
        <v>65.575384615384621</v>
      </c>
      <c r="I59" s="45">
        <f t="shared" si="18"/>
        <v>4.3930149379339358</v>
      </c>
      <c r="J59" s="46">
        <f t="shared" si="13"/>
        <v>8.5812244897959182</v>
      </c>
      <c r="K59" s="47">
        <f t="shared" si="14"/>
        <v>16.393846153846155</v>
      </c>
      <c r="L59" s="45">
        <f t="shared" si="15"/>
        <v>0.23546560067325897</v>
      </c>
      <c r="M59" s="46">
        <f t="shared" si="16"/>
        <v>0.45995363265306122</v>
      </c>
      <c r="N59" s="47">
        <f t="shared" si="17"/>
        <v>0.87871015384615392</v>
      </c>
    </row>
    <row r="60" spans="2:14">
      <c r="D60" s="5"/>
      <c r="F60" s="45">
        <f t="shared" si="10"/>
        <v>17.572059751735743</v>
      </c>
      <c r="G60" s="46">
        <f t="shared" si="11"/>
        <v>34.324897959183673</v>
      </c>
      <c r="H60" s="47">
        <f t="shared" si="12"/>
        <v>65.575384615384621</v>
      </c>
      <c r="I60" s="45">
        <f t="shared" si="18"/>
        <v>8.7860298758678717</v>
      </c>
      <c r="J60" s="46">
        <f t="shared" si="13"/>
        <v>17.162448979591836</v>
      </c>
      <c r="K60" s="47">
        <f t="shared" si="14"/>
        <v>32.787692307692311</v>
      </c>
      <c r="L60" s="45">
        <f t="shared" si="15"/>
        <v>0.47093120134651795</v>
      </c>
      <c r="M60" s="46">
        <f t="shared" si="16"/>
        <v>0.91990726530612243</v>
      </c>
      <c r="N60" s="47">
        <f t="shared" si="17"/>
        <v>1.7574203076923078</v>
      </c>
    </row>
    <row r="61" spans="2:14">
      <c r="D61" s="5"/>
      <c r="F61" s="45">
        <f t="shared" si="10"/>
        <v>17.586745562130176</v>
      </c>
      <c r="G61" s="46">
        <f t="shared" si="11"/>
        <v>34.380165289256198</v>
      </c>
      <c r="H61" s="47">
        <f t="shared" si="12"/>
        <v>65.771626297577853</v>
      </c>
      <c r="I61" s="45">
        <f t="shared" si="18"/>
        <v>4.396686390532544</v>
      </c>
      <c r="J61" s="46">
        <f t="shared" si="13"/>
        <v>8.5950413223140494</v>
      </c>
      <c r="K61" s="47">
        <f t="shared" si="14"/>
        <v>16.442906574394463</v>
      </c>
      <c r="L61" s="45">
        <f t="shared" si="15"/>
        <v>0.23566239053254437</v>
      </c>
      <c r="M61" s="46">
        <f t="shared" si="16"/>
        <v>0.46069421487603307</v>
      </c>
      <c r="N61" s="47">
        <f t="shared" si="17"/>
        <v>0.88133979238754323</v>
      </c>
    </row>
    <row r="62" spans="2:14">
      <c r="D62" s="5"/>
      <c r="F62" s="45">
        <f t="shared" si="10"/>
        <v>17.586745562130176</v>
      </c>
      <c r="G62" s="46">
        <f t="shared" si="11"/>
        <v>34.380165289256198</v>
      </c>
      <c r="H62" s="47">
        <f t="shared" si="12"/>
        <v>65.771626297577853</v>
      </c>
      <c r="I62" s="45">
        <f t="shared" si="18"/>
        <v>8.7933727810650879</v>
      </c>
      <c r="J62" s="46">
        <f t="shared" si="13"/>
        <v>17.190082644628099</v>
      </c>
      <c r="K62" s="47">
        <f t="shared" si="14"/>
        <v>32.885813148788927</v>
      </c>
      <c r="L62" s="45">
        <f t="shared" si="15"/>
        <v>0.47132478106508874</v>
      </c>
      <c r="M62" s="46">
        <f t="shared" si="16"/>
        <v>0.92138842975206614</v>
      </c>
      <c r="N62" s="47">
        <f t="shared" si="17"/>
        <v>1.7626795847750865</v>
      </c>
    </row>
    <row r="63" spans="2:14">
      <c r="D63" s="5"/>
      <c r="F63" s="45">
        <f t="shared" si="10"/>
        <v>13.257960644007154</v>
      </c>
      <c r="G63" s="46">
        <f t="shared" si="11"/>
        <v>26.047552447552448</v>
      </c>
      <c r="H63" s="47">
        <f t="shared" si="12"/>
        <v>50.310160427807489</v>
      </c>
      <c r="I63" s="45">
        <f t="shared" si="18"/>
        <v>3.3144901610017885</v>
      </c>
      <c r="J63" s="46">
        <f t="shared" si="13"/>
        <v>6.511888111888112</v>
      </c>
      <c r="K63" s="47">
        <f t="shared" si="14"/>
        <v>12.577540106951872</v>
      </c>
      <c r="L63" s="45">
        <f t="shared" si="15"/>
        <v>0.17765667262969587</v>
      </c>
      <c r="M63" s="46">
        <f t="shared" si="16"/>
        <v>0.34903720279720279</v>
      </c>
      <c r="N63" s="47">
        <f t="shared" si="17"/>
        <v>0.67415614973262039</v>
      </c>
    </row>
    <row r="64" spans="2:14">
      <c r="D64" s="5"/>
      <c r="F64" s="45">
        <f t="shared" si="10"/>
        <v>13.257960644007154</v>
      </c>
      <c r="G64" s="46">
        <f t="shared" si="11"/>
        <v>26.047552447552448</v>
      </c>
      <c r="H64" s="47">
        <f t="shared" si="12"/>
        <v>50.310160427807489</v>
      </c>
      <c r="I64" s="45">
        <f t="shared" si="18"/>
        <v>4.1431127012522353</v>
      </c>
      <c r="J64" s="46">
        <f t="shared" si="13"/>
        <v>8.13986013986014</v>
      </c>
      <c r="K64" s="47">
        <f t="shared" si="14"/>
        <v>15.72192513368984</v>
      </c>
      <c r="L64" s="45">
        <f t="shared" si="15"/>
        <v>0.22207084078711983</v>
      </c>
      <c r="M64" s="46">
        <f t="shared" si="16"/>
        <v>0.43629650349650351</v>
      </c>
      <c r="N64" s="47">
        <f t="shared" si="17"/>
        <v>0.84269518716577552</v>
      </c>
    </row>
    <row r="65" spans="4:14">
      <c r="D65" s="5"/>
      <c r="F65" s="45">
        <f t="shared" si="10"/>
        <v>13.257960644007154</v>
      </c>
      <c r="G65" s="46">
        <f t="shared" si="11"/>
        <v>26.047552447552448</v>
      </c>
      <c r="H65" s="47">
        <f t="shared" si="12"/>
        <v>50.310160427807489</v>
      </c>
      <c r="I65" s="45">
        <f t="shared" si="18"/>
        <v>6.628980322003577</v>
      </c>
      <c r="J65" s="46">
        <f t="shared" si="13"/>
        <v>13.023776223776224</v>
      </c>
      <c r="K65" s="47">
        <f t="shared" si="14"/>
        <v>25.155080213903744</v>
      </c>
      <c r="L65" s="45">
        <f t="shared" si="15"/>
        <v>0.35531334525939173</v>
      </c>
      <c r="M65" s="46">
        <f t="shared" si="16"/>
        <v>0.69807440559440559</v>
      </c>
      <c r="N65" s="47">
        <f t="shared" si="17"/>
        <v>1.3483122994652408</v>
      </c>
    </row>
    <row r="66" spans="4:14">
      <c r="D66" s="5"/>
      <c r="F66" s="45">
        <f t="shared" si="10"/>
        <v>13.257960644007154</v>
      </c>
      <c r="G66" s="46">
        <f t="shared" si="11"/>
        <v>26.047552447552448</v>
      </c>
      <c r="H66" s="47">
        <f t="shared" si="12"/>
        <v>50.310160427807489</v>
      </c>
      <c r="I66" s="45">
        <f t="shared" si="18"/>
        <v>13.257960644007154</v>
      </c>
      <c r="J66" s="46">
        <f t="shared" si="13"/>
        <v>26.047552447552448</v>
      </c>
      <c r="K66" s="47">
        <f t="shared" si="14"/>
        <v>50.310160427807489</v>
      </c>
      <c r="L66" s="45">
        <f t="shared" si="15"/>
        <v>0.71062669051878347</v>
      </c>
      <c r="M66" s="46">
        <f t="shared" si="16"/>
        <v>1.3961488111888112</v>
      </c>
      <c r="N66" s="47">
        <f t="shared" si="17"/>
        <v>2.6966245989304816</v>
      </c>
    </row>
    <row r="67" spans="4:14">
      <c r="D67" s="5"/>
      <c r="F67" s="45">
        <f t="shared" si="10"/>
        <v>13.257960644007154</v>
      </c>
      <c r="G67" s="46">
        <f t="shared" si="11"/>
        <v>26.047552447552448</v>
      </c>
      <c r="H67" s="47">
        <f t="shared" si="12"/>
        <v>50.310160427807489</v>
      </c>
      <c r="I67" s="45">
        <f t="shared" si="18"/>
        <v>15.743828264758495</v>
      </c>
      <c r="J67" s="46">
        <f t="shared" si="13"/>
        <v>30.931468531468532</v>
      </c>
      <c r="K67" s="47">
        <f t="shared" si="14"/>
        <v>59.743315508021396</v>
      </c>
      <c r="L67" s="45">
        <f t="shared" si="15"/>
        <v>0.84386919499105539</v>
      </c>
      <c r="M67" s="46">
        <f t="shared" si="16"/>
        <v>1.6579267132867135</v>
      </c>
      <c r="N67" s="47">
        <f t="shared" si="17"/>
        <v>3.2022417112299468</v>
      </c>
    </row>
    <row r="68" spans="4:14">
      <c r="D68" s="5"/>
      <c r="F68" s="45">
        <f t="shared" si="10"/>
        <v>13.257960644007154</v>
      </c>
      <c r="G68" s="46">
        <f t="shared" si="11"/>
        <v>26.047552447552448</v>
      </c>
      <c r="H68" s="47">
        <f t="shared" si="12"/>
        <v>50.310160427807489</v>
      </c>
      <c r="I68" s="45">
        <f t="shared" si="18"/>
        <v>18.229695885509837</v>
      </c>
      <c r="J68" s="46">
        <f t="shared" si="13"/>
        <v>35.815384615384616</v>
      </c>
      <c r="K68" s="47">
        <f t="shared" si="14"/>
        <v>69.176470588235304</v>
      </c>
      <c r="L68" s="45">
        <f t="shared" si="15"/>
        <v>0.97711169946332732</v>
      </c>
      <c r="M68" s="46">
        <f t="shared" si="16"/>
        <v>1.9197046153846156</v>
      </c>
      <c r="N68" s="47">
        <f t="shared" si="17"/>
        <v>3.7078588235294125</v>
      </c>
    </row>
    <row r="69" spans="4:14">
      <c r="D69" s="5"/>
      <c r="F69" s="45">
        <f t="shared" si="10"/>
        <v>13.257960644007154</v>
      </c>
      <c r="G69" s="46">
        <f t="shared" si="11"/>
        <v>26.047552447552448</v>
      </c>
      <c r="H69" s="47">
        <f t="shared" si="12"/>
        <v>50.310160427807489</v>
      </c>
      <c r="I69" s="45">
        <f t="shared" si="18"/>
        <v>19.88694096601073</v>
      </c>
      <c r="J69" s="46">
        <f t="shared" si="13"/>
        <v>39.071328671328672</v>
      </c>
      <c r="K69" s="47">
        <f t="shared" si="14"/>
        <v>75.465240641711233</v>
      </c>
      <c r="L69" s="45">
        <f t="shared" si="15"/>
        <v>1.0659400357781752</v>
      </c>
      <c r="M69" s="46">
        <f t="shared" si="16"/>
        <v>2.0942232167832171</v>
      </c>
      <c r="N69" s="47">
        <f t="shared" si="17"/>
        <v>4.0449368983957221</v>
      </c>
    </row>
    <row r="70" spans="4:14">
      <c r="D70" s="5"/>
      <c r="F70" s="45">
        <f t="shared" si="10"/>
        <v>13.257960644007154</v>
      </c>
      <c r="G70" s="46">
        <f t="shared" si="11"/>
        <v>26.047552447552448</v>
      </c>
      <c r="H70" s="47">
        <f t="shared" si="12"/>
        <v>50.310160427807489</v>
      </c>
      <c r="I70" s="45">
        <f t="shared" si="18"/>
        <v>29.830411449016097</v>
      </c>
      <c r="J70" s="46">
        <f t="shared" si="13"/>
        <v>58.606993006993008</v>
      </c>
      <c r="K70" s="47">
        <f t="shared" si="14"/>
        <v>113.19786096256685</v>
      </c>
      <c r="L70" s="45">
        <f t="shared" si="15"/>
        <v>1.5989100536672629</v>
      </c>
      <c r="M70" s="46">
        <f t="shared" si="16"/>
        <v>3.1413348251748254</v>
      </c>
      <c r="N70" s="47">
        <f t="shared" si="17"/>
        <v>6.0674053475935832</v>
      </c>
    </row>
    <row r="71" spans="4:14">
      <c r="D71" s="5"/>
      <c r="F71" s="45">
        <f t="shared" si="10"/>
        <v>14.13443072702332</v>
      </c>
      <c r="G71" s="46">
        <f t="shared" si="11"/>
        <v>27.754907792980369</v>
      </c>
      <c r="H71" s="47">
        <f t="shared" si="12"/>
        <v>53.551020408163261</v>
      </c>
      <c r="I71" s="45">
        <f t="shared" si="18"/>
        <v>3.53360768175583</v>
      </c>
      <c r="J71" s="46">
        <f t="shared" si="13"/>
        <v>6.9387269482450922</v>
      </c>
      <c r="K71" s="47">
        <f t="shared" si="14"/>
        <v>13.387755102040815</v>
      </c>
      <c r="L71" s="45">
        <f t="shared" si="15"/>
        <v>0.1894013717421125</v>
      </c>
      <c r="M71" s="46">
        <f t="shared" si="16"/>
        <v>0.37191576442593693</v>
      </c>
      <c r="N71" s="47">
        <f t="shared" si="17"/>
        <v>0.71758367346938767</v>
      </c>
    </row>
    <row r="72" spans="4:14">
      <c r="D72" s="5"/>
      <c r="F72" s="45">
        <f t="shared" si="10"/>
        <v>11.815070677011372</v>
      </c>
      <c r="G72" s="46">
        <f t="shared" si="11"/>
        <v>23.270304039983337</v>
      </c>
      <c r="H72" s="47">
        <f t="shared" si="12"/>
        <v>45.1584</v>
      </c>
      <c r="I72" s="45">
        <f t="shared" si="18"/>
        <v>2.953767669252843</v>
      </c>
      <c r="J72" s="46">
        <f t="shared" si="13"/>
        <v>5.8175760099958342</v>
      </c>
      <c r="K72" s="47">
        <f t="shared" si="14"/>
        <v>11.2896</v>
      </c>
      <c r="L72" s="45">
        <f t="shared" si="15"/>
        <v>0.15832194707195238</v>
      </c>
      <c r="M72" s="46">
        <f t="shared" si="16"/>
        <v>0.31182207413577673</v>
      </c>
      <c r="N72" s="47">
        <f t="shared" si="17"/>
        <v>0.60512255999999998</v>
      </c>
    </row>
    <row r="73" spans="4:14">
      <c r="D73" s="5"/>
      <c r="F73" s="45">
        <f t="shared" si="10"/>
        <v>11.815070677011372</v>
      </c>
      <c r="G73" s="46">
        <f t="shared" si="11"/>
        <v>23.270304039983337</v>
      </c>
      <c r="H73" s="47">
        <f t="shared" si="12"/>
        <v>45.1584</v>
      </c>
      <c r="I73" s="45">
        <f t="shared" si="18"/>
        <v>4.4306515038792647</v>
      </c>
      <c r="J73" s="46">
        <f t="shared" si="13"/>
        <v>8.7263640149937522</v>
      </c>
      <c r="K73" s="47">
        <f t="shared" si="14"/>
        <v>16.9344</v>
      </c>
      <c r="L73" s="45">
        <f t="shared" si="15"/>
        <v>0.23748292060792858</v>
      </c>
      <c r="M73" s="46">
        <f t="shared" si="16"/>
        <v>0.46773311120366512</v>
      </c>
      <c r="N73" s="47">
        <f t="shared" si="17"/>
        <v>0.90768384000000002</v>
      </c>
    </row>
    <row r="74" spans="4:14">
      <c r="D74" s="5"/>
      <c r="F74" s="45">
        <f t="shared" si="10"/>
        <v>11.815070677011372</v>
      </c>
      <c r="G74" s="46">
        <f t="shared" si="11"/>
        <v>23.270304039983337</v>
      </c>
      <c r="H74" s="47">
        <f t="shared" si="12"/>
        <v>45.1584</v>
      </c>
      <c r="I74" s="45">
        <f t="shared" si="18"/>
        <v>5.9075353385056859</v>
      </c>
      <c r="J74" s="46">
        <f t="shared" si="13"/>
        <v>11.635152019991668</v>
      </c>
      <c r="K74" s="47">
        <f t="shared" si="14"/>
        <v>22.5792</v>
      </c>
      <c r="L74" s="45">
        <f t="shared" si="15"/>
        <v>0.31664389414390476</v>
      </c>
      <c r="M74" s="46">
        <f t="shared" si="16"/>
        <v>0.62364414827155346</v>
      </c>
      <c r="N74" s="47">
        <f t="shared" si="17"/>
        <v>1.21024512</v>
      </c>
    </row>
    <row r="75" spans="4:14">
      <c r="D75" s="5"/>
      <c r="F75" s="45">
        <f t="shared" si="10"/>
        <v>11.815070677011372</v>
      </c>
      <c r="G75" s="46">
        <f t="shared" si="11"/>
        <v>23.270304039983337</v>
      </c>
      <c r="H75" s="47">
        <f t="shared" si="12"/>
        <v>45.1584</v>
      </c>
      <c r="I75" s="45">
        <f t="shared" si="18"/>
        <v>8.8613030077585293</v>
      </c>
      <c r="J75" s="46">
        <f t="shared" si="13"/>
        <v>17.452728029987504</v>
      </c>
      <c r="K75" s="47">
        <f t="shared" si="14"/>
        <v>33.8688</v>
      </c>
      <c r="L75" s="45">
        <f t="shared" si="15"/>
        <v>0.47496584121585717</v>
      </c>
      <c r="M75" s="46">
        <f t="shared" si="16"/>
        <v>0.93546622240733024</v>
      </c>
      <c r="N75" s="47">
        <f t="shared" si="17"/>
        <v>1.81536768</v>
      </c>
    </row>
    <row r="76" spans="4:14">
      <c r="D76" s="5"/>
      <c r="F76" s="45">
        <f t="shared" si="10"/>
        <v>9.8696054034838259</v>
      </c>
      <c r="G76" s="46">
        <f t="shared" si="11"/>
        <v>19.484484204640761</v>
      </c>
      <c r="H76" s="47">
        <f t="shared" si="12"/>
        <v>37.984864864864868</v>
      </c>
      <c r="I76" s="45">
        <f t="shared" si="18"/>
        <v>2.4674013508709565</v>
      </c>
      <c r="J76" s="46">
        <f t="shared" si="13"/>
        <v>4.8711210511601903</v>
      </c>
      <c r="K76" s="47">
        <f t="shared" si="14"/>
        <v>9.4962162162162169</v>
      </c>
      <c r="L76" s="45">
        <f t="shared" si="15"/>
        <v>0.13225271240668326</v>
      </c>
      <c r="M76" s="46">
        <f t="shared" si="16"/>
        <v>0.26109208834218622</v>
      </c>
      <c r="N76" s="47">
        <f t="shared" si="17"/>
        <v>0.50899718918918924</v>
      </c>
    </row>
    <row r="77" spans="4:14">
      <c r="D77" s="5"/>
      <c r="F77" s="45">
        <f t="shared" si="10"/>
        <v>8.8956192536506222</v>
      </c>
      <c r="G77" s="46">
        <f t="shared" si="11"/>
        <v>17.586745562130176</v>
      </c>
      <c r="H77" s="47">
        <f t="shared" si="12"/>
        <v>34.380165289256198</v>
      </c>
      <c r="I77" s="45">
        <f t="shared" si="18"/>
        <v>2.7798810167658194</v>
      </c>
      <c r="J77" s="46">
        <f t="shared" si="13"/>
        <v>5.4958579881656799</v>
      </c>
      <c r="K77" s="47">
        <f t="shared" si="14"/>
        <v>10.743801652892561</v>
      </c>
      <c r="L77" s="45">
        <f t="shared" si="15"/>
        <v>0.14900162249864793</v>
      </c>
      <c r="M77" s="46">
        <f t="shared" si="16"/>
        <v>0.29457798816568048</v>
      </c>
      <c r="N77" s="47">
        <f t="shared" si="17"/>
        <v>0.5758677685950413</v>
      </c>
    </row>
    <row r="78" spans="4:14">
      <c r="D78" s="5"/>
      <c r="F78" s="45">
        <f t="shared" si="10"/>
        <v>8.8956192536506222</v>
      </c>
      <c r="G78" s="46">
        <f t="shared" si="11"/>
        <v>17.586745562130176</v>
      </c>
      <c r="H78" s="47">
        <f t="shared" si="12"/>
        <v>34.380165289256198</v>
      </c>
      <c r="I78" s="45">
        <f t="shared" si="18"/>
        <v>3.3358572201189833</v>
      </c>
      <c r="J78" s="46">
        <f t="shared" si="13"/>
        <v>6.5950295857988159</v>
      </c>
      <c r="K78" s="47">
        <f t="shared" si="14"/>
        <v>12.892561983471074</v>
      </c>
      <c r="L78" s="45">
        <f t="shared" si="15"/>
        <v>0.17880194699837751</v>
      </c>
      <c r="M78" s="46">
        <f t="shared" si="16"/>
        <v>0.35349358579881657</v>
      </c>
      <c r="N78" s="47">
        <f t="shared" si="17"/>
        <v>0.69104132231404958</v>
      </c>
    </row>
    <row r="79" spans="4:14">
      <c r="D79" s="5"/>
      <c r="F79" s="45">
        <f t="shared" si="10"/>
        <v>8.8956192536506222</v>
      </c>
      <c r="G79" s="46">
        <f t="shared" si="11"/>
        <v>17.586745562130176</v>
      </c>
      <c r="H79" s="47">
        <f t="shared" si="12"/>
        <v>34.380165289256198</v>
      </c>
      <c r="I79" s="45">
        <f t="shared" si="18"/>
        <v>4.4478096268253111</v>
      </c>
      <c r="J79" s="46">
        <f t="shared" si="13"/>
        <v>8.7933727810650879</v>
      </c>
      <c r="K79" s="47">
        <f t="shared" si="14"/>
        <v>17.190082644628099</v>
      </c>
      <c r="L79" s="45">
        <f t="shared" si="15"/>
        <v>0.2384025959978367</v>
      </c>
      <c r="M79" s="46">
        <f t="shared" si="16"/>
        <v>0.47132478106508874</v>
      </c>
      <c r="N79" s="47">
        <f t="shared" si="17"/>
        <v>0.92138842975206614</v>
      </c>
    </row>
    <row r="80" spans="4:14">
      <c r="D80" s="5"/>
      <c r="F80" s="45">
        <f t="shared" si="10"/>
        <v>8.8956192536506222</v>
      </c>
      <c r="G80" s="46">
        <f t="shared" si="11"/>
        <v>17.586745562130176</v>
      </c>
      <c r="H80" s="47">
        <f t="shared" si="12"/>
        <v>34.380165289256198</v>
      </c>
      <c r="I80" s="45">
        <f t="shared" si="18"/>
        <v>8.8956192536506222</v>
      </c>
      <c r="J80" s="46">
        <f t="shared" si="13"/>
        <v>17.586745562130176</v>
      </c>
      <c r="K80" s="47">
        <f t="shared" si="14"/>
        <v>34.380165289256198</v>
      </c>
      <c r="L80" s="45">
        <f t="shared" si="15"/>
        <v>0.47680519199567339</v>
      </c>
      <c r="M80" s="46">
        <f t="shared" si="16"/>
        <v>0.94264956213017748</v>
      </c>
      <c r="N80" s="47">
        <f t="shared" si="17"/>
        <v>1.8427768595041323</v>
      </c>
    </row>
    <row r="81" spans="2:14">
      <c r="D81" s="5"/>
      <c r="F81" s="45">
        <f t="shared" si="10"/>
        <v>7.9174316290130795</v>
      </c>
      <c r="G81" s="46">
        <f t="shared" si="11"/>
        <v>15.672734096453368</v>
      </c>
      <c r="H81" s="47">
        <f t="shared" si="12"/>
        <v>30.714390065741419</v>
      </c>
      <c r="I81" s="45">
        <f t="shared" si="18"/>
        <v>5.9380737217598094</v>
      </c>
      <c r="J81" s="46">
        <f t="shared" si="13"/>
        <v>11.754550572340026</v>
      </c>
      <c r="K81" s="47">
        <f t="shared" si="14"/>
        <v>23.035792549306066</v>
      </c>
      <c r="L81" s="45">
        <f t="shared" si="15"/>
        <v>0.31828075148632579</v>
      </c>
      <c r="M81" s="46">
        <f t="shared" si="16"/>
        <v>0.63004391067742538</v>
      </c>
      <c r="N81" s="47">
        <f t="shared" si="17"/>
        <v>1.2347184806428051</v>
      </c>
    </row>
    <row r="82" spans="2:14">
      <c r="D82" s="5"/>
      <c r="F82" s="45">
        <f t="shared" si="10"/>
        <v>7.1330581381891127</v>
      </c>
      <c r="G82" s="46">
        <f t="shared" si="11"/>
        <v>14.13443072702332</v>
      </c>
      <c r="H82" s="47">
        <f t="shared" si="12"/>
        <v>27.754907792980369</v>
      </c>
      <c r="I82" s="45">
        <f t="shared" si="18"/>
        <v>2.2290806681840976</v>
      </c>
      <c r="J82" s="46">
        <f t="shared" si="13"/>
        <v>4.4170096021947876</v>
      </c>
      <c r="K82" s="47">
        <f t="shared" si="14"/>
        <v>8.6734086853063648</v>
      </c>
      <c r="L82" s="45">
        <f t="shared" si="15"/>
        <v>0.11947872381466763</v>
      </c>
      <c r="M82" s="46">
        <f t="shared" si="16"/>
        <v>0.23675171467764061</v>
      </c>
      <c r="N82" s="47">
        <f t="shared" si="17"/>
        <v>0.46489470553242118</v>
      </c>
    </row>
    <row r="83" spans="2:14">
      <c r="D83" s="5"/>
      <c r="F83" s="45">
        <f t="shared" si="10"/>
        <v>7.1330581381891127</v>
      </c>
      <c r="G83" s="46">
        <f t="shared" si="11"/>
        <v>14.13443072702332</v>
      </c>
      <c r="H83" s="47">
        <f t="shared" si="12"/>
        <v>27.754907792980369</v>
      </c>
      <c r="I83" s="45">
        <f t="shared" si="18"/>
        <v>2.6748968018209172</v>
      </c>
      <c r="J83" s="46">
        <f t="shared" si="13"/>
        <v>5.3004115226337447</v>
      </c>
      <c r="K83" s="47">
        <f t="shared" si="14"/>
        <v>10.408090422367639</v>
      </c>
      <c r="L83" s="45">
        <f t="shared" si="15"/>
        <v>0.14337446857760117</v>
      </c>
      <c r="M83" s="46">
        <f t="shared" si="16"/>
        <v>0.2841020576131687</v>
      </c>
      <c r="N83" s="47">
        <f t="shared" si="17"/>
        <v>0.55787364663890548</v>
      </c>
    </row>
    <row r="84" spans="2:14">
      <c r="D84" s="5"/>
      <c r="F84" s="45">
        <f t="shared" si="10"/>
        <v>5.9534484147225433</v>
      </c>
      <c r="G84" s="46">
        <f t="shared" si="11"/>
        <v>11.815070677011372</v>
      </c>
      <c r="H84" s="47">
        <f t="shared" si="12"/>
        <v>23.270304039983337</v>
      </c>
      <c r="I84" s="45">
        <f t="shared" si="18"/>
        <v>1.8604526296007948</v>
      </c>
      <c r="J84" s="46">
        <f t="shared" si="13"/>
        <v>3.6922095865660536</v>
      </c>
      <c r="K84" s="47">
        <f t="shared" si="14"/>
        <v>7.2719700124947924</v>
      </c>
      <c r="L84" s="45">
        <f t="shared" si="15"/>
        <v>9.9720260946602607E-2</v>
      </c>
      <c r="M84" s="46">
        <f t="shared" si="16"/>
        <v>0.19790243383994047</v>
      </c>
      <c r="N84" s="47">
        <f t="shared" si="17"/>
        <v>0.3897775926697209</v>
      </c>
    </row>
    <row r="85" spans="2:14">
      <c r="B85" s="41"/>
      <c r="F85" s="45">
        <f t="shared" si="10"/>
        <v>5.9534484147225433</v>
      </c>
      <c r="G85" s="46">
        <f t="shared" si="11"/>
        <v>11.815070677011372</v>
      </c>
      <c r="H85" s="47">
        <f t="shared" si="12"/>
        <v>23.270304039983337</v>
      </c>
      <c r="I85" s="45">
        <f t="shared" si="18"/>
        <v>2.2325431555209536</v>
      </c>
      <c r="J85" s="46">
        <f t="shared" si="13"/>
        <v>4.4306515038792647</v>
      </c>
      <c r="K85" s="47">
        <f t="shared" si="14"/>
        <v>8.7263640149937522</v>
      </c>
      <c r="L85" s="45">
        <f t="shared" si="15"/>
        <v>0.11966431313592311</v>
      </c>
      <c r="M85" s="46">
        <f t="shared" si="16"/>
        <v>0.23748292060792858</v>
      </c>
      <c r="N85" s="47">
        <f t="shared" si="17"/>
        <v>0.46773311120366512</v>
      </c>
    </row>
    <row r="86" spans="2:14">
      <c r="B86" s="41"/>
      <c r="F86" s="45">
        <f t="shared" si="10"/>
        <v>5.9534484147225433</v>
      </c>
      <c r="G86" s="46">
        <f t="shared" si="11"/>
        <v>11.815070677011372</v>
      </c>
      <c r="H86" s="47">
        <f t="shared" si="12"/>
        <v>23.270304039983337</v>
      </c>
      <c r="I86" s="45">
        <f t="shared" si="18"/>
        <v>2.9767242073612716</v>
      </c>
      <c r="J86" s="46">
        <f t="shared" si="13"/>
        <v>5.9075353385056859</v>
      </c>
      <c r="K86" s="47">
        <f t="shared" si="14"/>
        <v>11.635152019991668</v>
      </c>
      <c r="L86" s="45">
        <f t="shared" si="15"/>
        <v>0.15955241751456417</v>
      </c>
      <c r="M86" s="46">
        <f t="shared" si="16"/>
        <v>0.31664389414390476</v>
      </c>
      <c r="N86" s="47">
        <f t="shared" si="17"/>
        <v>0.62364414827155346</v>
      </c>
    </row>
    <row r="87" spans="2:14">
      <c r="B87" s="41"/>
      <c r="F87" s="45">
        <f t="shared" si="10"/>
        <v>4.4728080209945498</v>
      </c>
      <c r="G87" s="46">
        <f t="shared" si="11"/>
        <v>8.8918327012445921</v>
      </c>
      <c r="H87" s="47">
        <f t="shared" si="12"/>
        <v>17.572059751735743</v>
      </c>
      <c r="I87" s="45">
        <f t="shared" si="18"/>
        <v>1.6773030078729563</v>
      </c>
      <c r="J87" s="46">
        <f t="shared" si="13"/>
        <v>3.334437262966722</v>
      </c>
      <c r="K87" s="47">
        <f t="shared" si="14"/>
        <v>6.5895224069009037</v>
      </c>
      <c r="L87" s="45">
        <f t="shared" si="15"/>
        <v>8.9903441221990454E-2</v>
      </c>
      <c r="M87" s="46">
        <f t="shared" si="16"/>
        <v>0.17872583729501632</v>
      </c>
      <c r="N87" s="47">
        <f t="shared" si="17"/>
        <v>0.35319840100988847</v>
      </c>
    </row>
    <row r="88" spans="2:14">
      <c r="B88" s="41"/>
      <c r="F88" s="45">
        <f t="shared" si="10"/>
        <v>5.1086222222222224</v>
      </c>
      <c r="G88" s="46">
        <f t="shared" si="11"/>
        <v>10.149581016524396</v>
      </c>
      <c r="H88" s="47">
        <f t="shared" si="12"/>
        <v>20.033240997229917</v>
      </c>
      <c r="I88" s="45">
        <f t="shared" si="18"/>
        <v>1.9157333333333333</v>
      </c>
      <c r="J88" s="46">
        <f t="shared" si="13"/>
        <v>3.8060928811966486</v>
      </c>
      <c r="K88" s="47">
        <f t="shared" si="14"/>
        <v>7.5124653739612191</v>
      </c>
      <c r="L88" s="45">
        <f t="shared" si="15"/>
        <v>0.10268330666666667</v>
      </c>
      <c r="M88" s="46">
        <f t="shared" si="16"/>
        <v>0.20400657843214037</v>
      </c>
      <c r="N88" s="47">
        <f t="shared" si="17"/>
        <v>0.40266814404432133</v>
      </c>
    </row>
    <row r="89" spans="2:14">
      <c r="B89" s="41"/>
      <c r="F89" s="45">
        <f t="shared" si="10"/>
        <v>4.473769474178261</v>
      </c>
      <c r="G89" s="46">
        <f t="shared" si="11"/>
        <v>8.8956192536506222</v>
      </c>
      <c r="H89" s="47">
        <f t="shared" si="12"/>
        <v>17.586745562130176</v>
      </c>
      <c r="I89" s="45">
        <f t="shared" si="18"/>
        <v>1.6776635528168478</v>
      </c>
      <c r="J89" s="46">
        <f t="shared" si="13"/>
        <v>3.3358572201189833</v>
      </c>
      <c r="K89" s="47">
        <f t="shared" si="14"/>
        <v>6.5950295857988159</v>
      </c>
      <c r="L89" s="45">
        <f t="shared" si="15"/>
        <v>8.9922766430983042E-2</v>
      </c>
      <c r="M89" s="46">
        <f t="shared" si="16"/>
        <v>0.17880194699837751</v>
      </c>
      <c r="N89" s="47">
        <f t="shared" si="17"/>
        <v>0.35349358579881657</v>
      </c>
    </row>
    <row r="90" spans="2:14">
      <c r="B90" s="41"/>
      <c r="F90" s="45">
        <f t="shared" si="10"/>
        <v>4.473769474178261</v>
      </c>
      <c r="G90" s="46">
        <f t="shared" si="11"/>
        <v>8.8956192536506222</v>
      </c>
      <c r="H90" s="47">
        <f t="shared" si="12"/>
        <v>17.586745562130176</v>
      </c>
      <c r="I90" s="45">
        <f t="shared" si="18"/>
        <v>2.2368847370891305</v>
      </c>
      <c r="J90" s="46">
        <f t="shared" si="13"/>
        <v>4.4478096268253111</v>
      </c>
      <c r="K90" s="47">
        <f t="shared" si="14"/>
        <v>8.7933727810650879</v>
      </c>
      <c r="L90" s="45">
        <f t="shared" si="15"/>
        <v>0.11989702190797739</v>
      </c>
      <c r="M90" s="46">
        <f t="shared" si="16"/>
        <v>0.2384025959978367</v>
      </c>
      <c r="N90" s="47">
        <f t="shared" si="17"/>
        <v>0.47132478106508874</v>
      </c>
    </row>
    <row r="91" spans="2:14">
      <c r="B91" s="41"/>
      <c r="F91" s="45">
        <f t="shared" si="10"/>
        <v>3.3596832548296813</v>
      </c>
      <c r="G91" s="46">
        <f t="shared" si="11"/>
        <v>6.6889874219527643</v>
      </c>
      <c r="H91" s="47">
        <f t="shared" si="12"/>
        <v>13.257960644007154</v>
      </c>
      <c r="I91" s="45">
        <f t="shared" si="18"/>
        <v>1.2598812205611305</v>
      </c>
      <c r="J91" s="46">
        <f t="shared" si="13"/>
        <v>2.5083702832322867</v>
      </c>
      <c r="K91" s="47">
        <f t="shared" si="14"/>
        <v>4.9717352415026825</v>
      </c>
      <c r="L91" s="45">
        <f t="shared" si="15"/>
        <v>6.7529633422076601E-2</v>
      </c>
      <c r="M91" s="46">
        <f t="shared" si="16"/>
        <v>0.13444864718125057</v>
      </c>
      <c r="N91" s="47">
        <f t="shared" si="17"/>
        <v>0.2664850089445438</v>
      </c>
    </row>
    <row r="92" spans="2:14">
      <c r="B92" s="41"/>
      <c r="F92" s="45">
        <f t="shared" si="10"/>
        <v>3.979262700398702</v>
      </c>
      <c r="G92" s="46">
        <f t="shared" si="11"/>
        <v>7.9174316290130795</v>
      </c>
      <c r="H92" s="47">
        <f t="shared" si="12"/>
        <v>15.672734096453368</v>
      </c>
      <c r="I92" s="45">
        <f t="shared" si="18"/>
        <v>1.4922235126495131</v>
      </c>
      <c r="J92" s="46">
        <f t="shared" si="13"/>
        <v>2.9690368608799047</v>
      </c>
      <c r="K92" s="47">
        <f t="shared" si="14"/>
        <v>5.877275286170013</v>
      </c>
      <c r="L92" s="45">
        <f t="shared" si="15"/>
        <v>7.9983180278013905E-2</v>
      </c>
      <c r="M92" s="46">
        <f t="shared" si="16"/>
        <v>0.15914037574316289</v>
      </c>
      <c r="N92" s="47">
        <f t="shared" si="17"/>
        <v>0.31502195533871269</v>
      </c>
    </row>
    <row r="93" spans="2:14">
      <c r="B93" s="41"/>
      <c r="F93" s="45">
        <f t="shared" si="10"/>
        <v>3.484006650788658</v>
      </c>
      <c r="G93" s="46">
        <f t="shared" si="11"/>
        <v>6.9362872967661247</v>
      </c>
      <c r="H93" s="47">
        <f t="shared" si="12"/>
        <v>13.747210845925716</v>
      </c>
      <c r="I93" s="45">
        <f t="shared" si="18"/>
        <v>1.3065024940457468</v>
      </c>
      <c r="J93" s="46">
        <f t="shared" si="13"/>
        <v>2.6011077362872967</v>
      </c>
      <c r="K93" s="47">
        <f t="shared" si="14"/>
        <v>5.1552040672221437</v>
      </c>
      <c r="L93" s="45">
        <f t="shared" si="15"/>
        <v>7.0028533680852031E-2</v>
      </c>
      <c r="M93" s="46">
        <f t="shared" si="16"/>
        <v>0.13941937466499912</v>
      </c>
      <c r="N93" s="47">
        <f t="shared" si="17"/>
        <v>0.27631893800310692</v>
      </c>
    </row>
    <row r="94" spans="2:14">
      <c r="B94" s="41"/>
      <c r="F94" s="45">
        <f t="shared" si="10"/>
        <v>2.9883218080620679</v>
      </c>
      <c r="G94" s="46">
        <f t="shared" si="11"/>
        <v>5.9534484147225433</v>
      </c>
      <c r="H94" s="47">
        <f t="shared" si="12"/>
        <v>11.815070677011372</v>
      </c>
      <c r="I94" s="45">
        <f t="shared" si="18"/>
        <v>1.1206206780232755</v>
      </c>
      <c r="J94" s="46">
        <f t="shared" si="13"/>
        <v>2.2325431555209536</v>
      </c>
      <c r="K94" s="47">
        <f t="shared" si="14"/>
        <v>4.4306515038792647</v>
      </c>
      <c r="L94" s="45">
        <f t="shared" si="15"/>
        <v>6.0065268342047569E-2</v>
      </c>
      <c r="M94" s="46">
        <f t="shared" si="16"/>
        <v>0.11966431313592311</v>
      </c>
      <c r="N94" s="47">
        <f t="shared" si="17"/>
        <v>0.23748292060792858</v>
      </c>
    </row>
    <row r="95" spans="2:14">
      <c r="B95" s="41"/>
      <c r="F95" s="45">
        <f t="shared" si="10"/>
        <v>2.9883218080620679</v>
      </c>
      <c r="G95" s="46">
        <f t="shared" si="11"/>
        <v>5.9534484147225433</v>
      </c>
      <c r="H95" s="47">
        <f t="shared" si="12"/>
        <v>11.815070677011372</v>
      </c>
      <c r="I95" s="45">
        <f t="shared" si="18"/>
        <v>0.93385056501939623</v>
      </c>
      <c r="J95" s="46">
        <f t="shared" si="13"/>
        <v>1.8604526296007948</v>
      </c>
      <c r="K95" s="47">
        <f t="shared" si="14"/>
        <v>3.6922095865660536</v>
      </c>
      <c r="L95" s="45">
        <f t="shared" si="15"/>
        <v>5.0054390285039642E-2</v>
      </c>
      <c r="M95" s="46">
        <f t="shared" si="16"/>
        <v>9.9720260946602607E-2</v>
      </c>
      <c r="N95" s="47">
        <f t="shared" si="17"/>
        <v>0.19790243383994047</v>
      </c>
    </row>
    <row r="96" spans="2:14">
      <c r="F96" s="45">
        <f t="shared" si="10"/>
        <v>2.2431830847955685</v>
      </c>
      <c r="G96" s="46">
        <f t="shared" si="11"/>
        <v>4.4728080209945498</v>
      </c>
      <c r="H96" s="47">
        <f t="shared" si="12"/>
        <v>8.8918327012445921</v>
      </c>
      <c r="I96" s="45">
        <f t="shared" si="18"/>
        <v>0.84119365679833824</v>
      </c>
      <c r="J96" s="46">
        <f t="shared" si="13"/>
        <v>1.6773030078729563</v>
      </c>
      <c r="K96" s="47">
        <f t="shared" si="14"/>
        <v>3.334437262966722</v>
      </c>
      <c r="L96" s="45">
        <f t="shared" si="15"/>
        <v>4.5087980004390932E-2</v>
      </c>
      <c r="M96" s="46">
        <f t="shared" si="16"/>
        <v>8.9903441221990454E-2</v>
      </c>
      <c r="N96" s="47">
        <f t="shared" si="17"/>
        <v>0.17872583729501632</v>
      </c>
    </row>
    <row r="97" spans="3:14" ht="13.5" thickBot="1">
      <c r="F97" s="48">
        <f t="shared" si="10"/>
        <v>1.4970753904975134</v>
      </c>
      <c r="G97" s="49">
        <f t="shared" si="11"/>
        <v>2.9883218080620679</v>
      </c>
      <c r="H97" s="50">
        <f t="shared" si="12"/>
        <v>5.9534484147225433</v>
      </c>
      <c r="I97" s="48">
        <f t="shared" si="18"/>
        <v>0.74853769524875668</v>
      </c>
      <c r="J97" s="49">
        <f t="shared" si="13"/>
        <v>1.494160904031034</v>
      </c>
      <c r="K97" s="50">
        <f t="shared" si="14"/>
        <v>2.9767242073612716</v>
      </c>
      <c r="L97" s="48">
        <f t="shared" si="15"/>
        <v>4.0121620465333359E-2</v>
      </c>
      <c r="M97" s="49">
        <f t="shared" si="16"/>
        <v>8.008702445606343E-2</v>
      </c>
      <c r="N97" s="50">
        <f t="shared" si="17"/>
        <v>0.15955241751456417</v>
      </c>
    </row>
    <row r="100" spans="3:14">
      <c r="I100" s="53" t="s">
        <v>105</v>
      </c>
      <c r="J100" s="53"/>
      <c r="K100" s="54">
        <v>13</v>
      </c>
    </row>
    <row r="101" spans="3:14" ht="13.5" thickBot="1">
      <c r="I101" s="53" t="s">
        <v>107</v>
      </c>
      <c r="J101" s="53"/>
      <c r="K101" s="55">
        <f>1/K100</f>
        <v>7.6923076923076927E-2</v>
      </c>
    </row>
    <row r="102" spans="3:14">
      <c r="C102" s="1"/>
      <c r="D102" s="2"/>
      <c r="E102" s="3"/>
      <c r="F102" s="1" t="s">
        <v>101</v>
      </c>
      <c r="G102" s="2"/>
      <c r="H102" s="3"/>
      <c r="I102" s="1" t="s">
        <v>108</v>
      </c>
      <c r="J102" s="2"/>
      <c r="K102" s="3"/>
      <c r="L102" s="1" t="s">
        <v>100</v>
      </c>
      <c r="M102" s="2"/>
      <c r="N102" s="3"/>
    </row>
    <row r="103" spans="3:14" ht="14.25">
      <c r="C103" s="4" t="s">
        <v>54</v>
      </c>
      <c r="D103" s="5"/>
      <c r="E103" s="6"/>
      <c r="F103" s="4" t="s">
        <v>112</v>
      </c>
      <c r="G103" s="5"/>
      <c r="H103" s="6"/>
      <c r="I103" s="4" t="s">
        <v>110</v>
      </c>
      <c r="J103" s="5"/>
      <c r="K103" s="6"/>
      <c r="L103" s="4" t="s">
        <v>111</v>
      </c>
      <c r="M103" s="5"/>
      <c r="N103" s="6"/>
    </row>
    <row r="104" spans="3:14" ht="13.5" thickBot="1">
      <c r="C104" s="13" t="s">
        <v>62</v>
      </c>
      <c r="D104" s="14" t="s">
        <v>63</v>
      </c>
      <c r="E104" s="15" t="s">
        <v>64</v>
      </c>
      <c r="F104" s="16">
        <v>6.25E-2</v>
      </c>
      <c r="G104" s="17">
        <v>0.125</v>
      </c>
      <c r="H104" s="18">
        <v>0.25</v>
      </c>
      <c r="I104" s="16">
        <v>6.25E-2</v>
      </c>
      <c r="J104" s="17">
        <v>0.125</v>
      </c>
      <c r="K104" s="18">
        <v>0.25</v>
      </c>
      <c r="L104" s="16">
        <v>6.25E-2</v>
      </c>
      <c r="M104" s="17">
        <v>0.125</v>
      </c>
      <c r="N104" s="18">
        <v>0.25</v>
      </c>
    </row>
    <row r="105" spans="3:14">
      <c r="C105" s="62">
        <v>1</v>
      </c>
      <c r="D105" s="63">
        <v>1</v>
      </c>
      <c r="E105" s="64">
        <v>0.25</v>
      </c>
      <c r="F105" s="65">
        <f>((H51/144)/I105)</f>
        <v>59.001080456304329</v>
      </c>
      <c r="G105" s="66">
        <f t="shared" ref="G105:G147" si="19">M105/J105</f>
        <v>32.100526777875331</v>
      </c>
      <c r="H105" s="67">
        <f t="shared" ref="H105:H147" si="20">N105/K105</f>
        <v>18.714298875990419</v>
      </c>
      <c r="I105" s="42">
        <f t="shared" ref="I105:I147" si="21">L55*$K$101</f>
        <v>6.7795368645195642E-2</v>
      </c>
      <c r="J105" s="43">
        <f t="shared" ref="J105:J147" si="22">M55*$K$101</f>
        <v>0.12460854700854701</v>
      </c>
      <c r="K105" s="44">
        <f t="shared" ref="K105:K147" si="23">N55*$K$101</f>
        <v>0.21374030769230767</v>
      </c>
      <c r="L105" s="42">
        <f t="shared" ref="L105:N124" si="24">$H$51/144</f>
        <v>4</v>
      </c>
      <c r="M105" s="43">
        <f t="shared" si="24"/>
        <v>4</v>
      </c>
      <c r="N105" s="44">
        <f t="shared" si="24"/>
        <v>4</v>
      </c>
    </row>
    <row r="106" spans="3:14">
      <c r="C106" s="56">
        <v>2</v>
      </c>
      <c r="D106" s="57">
        <v>2</v>
      </c>
      <c r="E106" s="58">
        <v>0.25</v>
      </c>
      <c r="F106" s="45">
        <f t="shared" ref="F106:F147" si="25">L106/I106</f>
        <v>112.8731343283582</v>
      </c>
      <c r="G106" s="46">
        <f t="shared" si="19"/>
        <v>59.001080456304329</v>
      </c>
      <c r="H106" s="47">
        <f t="shared" si="20"/>
        <v>32.100526777875331</v>
      </c>
      <c r="I106" s="45">
        <f t="shared" si="21"/>
        <v>3.5438016528925621E-2</v>
      </c>
      <c r="J106" s="46">
        <f t="shared" si="22"/>
        <v>6.7795368645195642E-2</v>
      </c>
      <c r="K106" s="47">
        <f t="shared" si="23"/>
        <v>0.12460854700854701</v>
      </c>
      <c r="L106" s="45">
        <f t="shared" si="24"/>
        <v>4</v>
      </c>
      <c r="M106" s="46">
        <f t="shared" si="24"/>
        <v>4</v>
      </c>
      <c r="N106" s="47">
        <f t="shared" si="24"/>
        <v>4</v>
      </c>
    </row>
    <row r="107" spans="3:14">
      <c r="C107" s="62">
        <v>2</v>
      </c>
      <c r="D107" s="63">
        <v>4</v>
      </c>
      <c r="E107" s="64">
        <v>0.25</v>
      </c>
      <c r="F107" s="68">
        <f t="shared" si="25"/>
        <v>148.98125352618351</v>
      </c>
      <c r="G107" s="55">
        <f t="shared" si="19"/>
        <v>77.133465326429061</v>
      </c>
      <c r="H107" s="69">
        <f t="shared" si="20"/>
        <v>41.231343283582085</v>
      </c>
      <c r="I107" s="45">
        <f t="shared" si="21"/>
        <v>2.6849015599784833E-2</v>
      </c>
      <c r="J107" s="46">
        <f t="shared" si="22"/>
        <v>5.1858165364047727E-2</v>
      </c>
      <c r="K107" s="47">
        <f t="shared" si="23"/>
        <v>9.7013574660633498E-2</v>
      </c>
      <c r="L107" s="45">
        <f t="shared" si="24"/>
        <v>4</v>
      </c>
      <c r="M107" s="46">
        <f t="shared" si="24"/>
        <v>4</v>
      </c>
      <c r="N107" s="47">
        <f t="shared" si="24"/>
        <v>4</v>
      </c>
    </row>
    <row r="108" spans="3:14">
      <c r="C108" s="56">
        <v>3</v>
      </c>
      <c r="D108" s="57">
        <v>3</v>
      </c>
      <c r="E108" s="58">
        <v>0.25</v>
      </c>
      <c r="F108" s="70">
        <f t="shared" si="25"/>
        <v>166.7617667675369</v>
      </c>
      <c r="G108" s="71">
        <f t="shared" si="19"/>
        <v>85.933005042813136</v>
      </c>
      <c r="H108" s="72">
        <f t="shared" si="20"/>
        <v>45.543117744610278</v>
      </c>
      <c r="I108" s="45">
        <f t="shared" si="21"/>
        <v>2.3986313395059751E-2</v>
      </c>
      <c r="J108" s="46">
        <f t="shared" si="22"/>
        <v>4.6547889230769232E-2</v>
      </c>
      <c r="K108" s="47">
        <f t="shared" si="23"/>
        <v>8.7828857532999557E-2</v>
      </c>
      <c r="L108" s="45">
        <f t="shared" si="24"/>
        <v>4</v>
      </c>
      <c r="M108" s="46">
        <f t="shared" si="24"/>
        <v>4</v>
      </c>
      <c r="N108" s="47">
        <f t="shared" si="24"/>
        <v>4</v>
      </c>
    </row>
    <row r="109" spans="3:14">
      <c r="C109" s="62">
        <v>3</v>
      </c>
      <c r="D109" s="63">
        <v>6</v>
      </c>
      <c r="E109" s="64">
        <v>0.25</v>
      </c>
      <c r="F109" s="68">
        <f t="shared" si="25"/>
        <v>220.83905186710129</v>
      </c>
      <c r="G109" s="55">
        <f t="shared" si="19"/>
        <v>113.05487403166813</v>
      </c>
      <c r="H109" s="69">
        <f t="shared" si="20"/>
        <v>59.177647797050774</v>
      </c>
      <c r="I109" s="45">
        <f t="shared" si="21"/>
        <v>1.8112738513327613E-2</v>
      </c>
      <c r="J109" s="46">
        <f t="shared" si="22"/>
        <v>3.5381048665620099E-2</v>
      </c>
      <c r="K109" s="47">
        <f t="shared" si="23"/>
        <v>6.7593088757396461E-2</v>
      </c>
      <c r="L109" s="45">
        <f t="shared" si="24"/>
        <v>4</v>
      </c>
      <c r="M109" s="46">
        <f t="shared" si="24"/>
        <v>4</v>
      </c>
      <c r="N109" s="47">
        <f t="shared" si="24"/>
        <v>4</v>
      </c>
    </row>
    <row r="110" spans="3:14">
      <c r="C110" s="56">
        <v>3</v>
      </c>
      <c r="D110" s="57">
        <v>6</v>
      </c>
      <c r="E110" s="58">
        <v>0.5</v>
      </c>
      <c r="F110" s="70">
        <f t="shared" si="25"/>
        <v>110.41952593355064</v>
      </c>
      <c r="G110" s="71">
        <f t="shared" si="19"/>
        <v>56.527437015834067</v>
      </c>
      <c r="H110" s="72">
        <f t="shared" si="20"/>
        <v>29.588823898525387</v>
      </c>
      <c r="I110" s="45">
        <f t="shared" si="21"/>
        <v>3.6225477026655226E-2</v>
      </c>
      <c r="J110" s="46">
        <f t="shared" si="22"/>
        <v>7.0762097331240198E-2</v>
      </c>
      <c r="K110" s="47">
        <f t="shared" si="23"/>
        <v>0.13518617751479292</v>
      </c>
      <c r="L110" s="45">
        <f t="shared" si="24"/>
        <v>4</v>
      </c>
      <c r="M110" s="46">
        <f t="shared" si="24"/>
        <v>4</v>
      </c>
      <c r="N110" s="47">
        <f t="shared" si="24"/>
        <v>4</v>
      </c>
    </row>
    <row r="111" spans="3:14">
      <c r="C111" s="62">
        <v>4</v>
      </c>
      <c r="D111" s="63">
        <v>4</v>
      </c>
      <c r="E111" s="64">
        <v>0.25</v>
      </c>
      <c r="F111" s="68">
        <f t="shared" si="25"/>
        <v>220.65464023551493</v>
      </c>
      <c r="G111" s="55">
        <f t="shared" si="19"/>
        <v>112.8731343283582</v>
      </c>
      <c r="H111" s="69">
        <f t="shared" si="20"/>
        <v>59.001080456304329</v>
      </c>
      <c r="I111" s="45">
        <f t="shared" si="21"/>
        <v>1.8127876194811106E-2</v>
      </c>
      <c r="J111" s="46">
        <f t="shared" si="22"/>
        <v>3.5438016528925621E-2</v>
      </c>
      <c r="K111" s="47">
        <f t="shared" si="23"/>
        <v>6.7795368645195642E-2</v>
      </c>
      <c r="L111" s="45">
        <f t="shared" si="24"/>
        <v>4</v>
      </c>
      <c r="M111" s="46">
        <f t="shared" si="24"/>
        <v>4</v>
      </c>
      <c r="N111" s="47">
        <f t="shared" si="24"/>
        <v>4</v>
      </c>
    </row>
    <row r="112" spans="3:14">
      <c r="C112" s="56">
        <v>4</v>
      </c>
      <c r="D112" s="57">
        <v>4</v>
      </c>
      <c r="E112" s="58">
        <v>0.5</v>
      </c>
      <c r="F112" s="70">
        <f t="shared" si="25"/>
        <v>110.32732011775747</v>
      </c>
      <c r="G112" s="71">
        <f t="shared" si="19"/>
        <v>56.436567164179102</v>
      </c>
      <c r="H112" s="72">
        <f t="shared" si="20"/>
        <v>29.500540228152165</v>
      </c>
      <c r="I112" s="45">
        <f t="shared" si="21"/>
        <v>3.6255752389622212E-2</v>
      </c>
      <c r="J112" s="46">
        <f t="shared" si="22"/>
        <v>7.0876033057851243E-2</v>
      </c>
      <c r="K112" s="47">
        <f t="shared" si="23"/>
        <v>0.13559073729039128</v>
      </c>
      <c r="L112" s="45">
        <f t="shared" si="24"/>
        <v>4</v>
      </c>
      <c r="M112" s="46">
        <f t="shared" si="24"/>
        <v>4</v>
      </c>
      <c r="N112" s="47">
        <f t="shared" si="24"/>
        <v>4</v>
      </c>
    </row>
    <row r="113" spans="3:14">
      <c r="C113" s="62">
        <v>4</v>
      </c>
      <c r="D113" s="63">
        <v>8</v>
      </c>
      <c r="E113" s="64">
        <v>0.25</v>
      </c>
      <c r="F113" s="68">
        <f t="shared" si="25"/>
        <v>292.69939164282215</v>
      </c>
      <c r="G113" s="55">
        <f t="shared" si="19"/>
        <v>148.98125352618351</v>
      </c>
      <c r="H113" s="69">
        <f t="shared" si="20"/>
        <v>77.133465326429061</v>
      </c>
      <c r="I113" s="45">
        <f t="shared" si="21"/>
        <v>1.3665897894591991E-2</v>
      </c>
      <c r="J113" s="46">
        <f t="shared" si="22"/>
        <v>2.6849015599784833E-2</v>
      </c>
      <c r="K113" s="47">
        <f t="shared" si="23"/>
        <v>5.1858165364047727E-2</v>
      </c>
      <c r="L113" s="45">
        <f t="shared" si="24"/>
        <v>4</v>
      </c>
      <c r="M113" s="46">
        <f t="shared" si="24"/>
        <v>4</v>
      </c>
      <c r="N113" s="47">
        <f t="shared" si="24"/>
        <v>4</v>
      </c>
    </row>
    <row r="114" spans="3:14">
      <c r="C114" s="56">
        <v>4</v>
      </c>
      <c r="D114" s="57">
        <v>8</v>
      </c>
      <c r="E114" s="58">
        <v>0.3125</v>
      </c>
      <c r="F114" s="70">
        <f t="shared" si="25"/>
        <v>234.15951331425774</v>
      </c>
      <c r="G114" s="71">
        <f t="shared" si="19"/>
        <v>119.18500282094681</v>
      </c>
      <c r="H114" s="72">
        <f t="shared" si="20"/>
        <v>61.70677226114325</v>
      </c>
      <c r="I114" s="45">
        <f t="shared" si="21"/>
        <v>1.7082372368239989E-2</v>
      </c>
      <c r="J114" s="46">
        <f t="shared" si="22"/>
        <v>3.3561269499731039E-2</v>
      </c>
      <c r="K114" s="47">
        <f t="shared" si="23"/>
        <v>6.4822706705059657E-2</v>
      </c>
      <c r="L114" s="45">
        <f t="shared" si="24"/>
        <v>4</v>
      </c>
      <c r="M114" s="46">
        <f t="shared" si="24"/>
        <v>4</v>
      </c>
      <c r="N114" s="47">
        <f t="shared" si="24"/>
        <v>4</v>
      </c>
    </row>
    <row r="115" spans="3:14">
      <c r="C115" s="62">
        <v>4</v>
      </c>
      <c r="D115" s="63">
        <v>8</v>
      </c>
      <c r="E115" s="64">
        <v>0.5</v>
      </c>
      <c r="F115" s="68">
        <f t="shared" si="25"/>
        <v>146.34969582141107</v>
      </c>
      <c r="G115" s="55">
        <f t="shared" si="19"/>
        <v>74.490626763091754</v>
      </c>
      <c r="H115" s="69">
        <f t="shared" si="20"/>
        <v>38.56673266321453</v>
      </c>
      <c r="I115" s="45">
        <f t="shared" si="21"/>
        <v>2.7331795789183981E-2</v>
      </c>
      <c r="J115" s="46">
        <f t="shared" si="22"/>
        <v>5.3698031199569667E-2</v>
      </c>
      <c r="K115" s="47">
        <f t="shared" si="23"/>
        <v>0.10371633072809545</v>
      </c>
      <c r="L115" s="45">
        <f t="shared" si="24"/>
        <v>4</v>
      </c>
      <c r="M115" s="46">
        <f t="shared" si="24"/>
        <v>4</v>
      </c>
      <c r="N115" s="47">
        <f t="shared" si="24"/>
        <v>4</v>
      </c>
    </row>
    <row r="116" spans="3:14">
      <c r="C116" s="56">
        <v>4</v>
      </c>
      <c r="D116" s="57">
        <v>8</v>
      </c>
      <c r="E116" s="58">
        <v>1</v>
      </c>
      <c r="F116" s="70">
        <f t="shared" si="25"/>
        <v>73.174847910705537</v>
      </c>
      <c r="G116" s="71">
        <f t="shared" si="19"/>
        <v>37.245313381545877</v>
      </c>
      <c r="H116" s="72">
        <f t="shared" si="20"/>
        <v>19.283366331607265</v>
      </c>
      <c r="I116" s="45">
        <f t="shared" si="21"/>
        <v>5.4663591578367962E-2</v>
      </c>
      <c r="J116" s="46">
        <f t="shared" si="22"/>
        <v>0.10739606239913933</v>
      </c>
      <c r="K116" s="47">
        <f t="shared" si="23"/>
        <v>0.20743266145619091</v>
      </c>
      <c r="L116" s="45">
        <f t="shared" si="24"/>
        <v>4</v>
      </c>
      <c r="M116" s="46">
        <f t="shared" si="24"/>
        <v>4</v>
      </c>
      <c r="N116" s="47">
        <f t="shared" si="24"/>
        <v>4</v>
      </c>
    </row>
    <row r="117" spans="3:14">
      <c r="C117" s="62">
        <v>4</v>
      </c>
      <c r="D117" s="63">
        <v>8</v>
      </c>
      <c r="E117" s="64">
        <v>1.1875</v>
      </c>
      <c r="F117" s="68">
        <f t="shared" si="25"/>
        <v>61.620924556383613</v>
      </c>
      <c r="G117" s="55">
        <f t="shared" si="19"/>
        <v>31.36447442656495</v>
      </c>
      <c r="H117" s="69">
        <f t="shared" si="20"/>
        <v>16.238624279248224</v>
      </c>
      <c r="I117" s="45">
        <f t="shared" si="21"/>
        <v>6.4913014999311958E-2</v>
      </c>
      <c r="J117" s="46">
        <f t="shared" si="22"/>
        <v>0.12753282409897795</v>
      </c>
      <c r="K117" s="47">
        <f t="shared" si="23"/>
        <v>0.24632628547922669</v>
      </c>
      <c r="L117" s="45">
        <f t="shared" si="24"/>
        <v>4</v>
      </c>
      <c r="M117" s="46">
        <f t="shared" si="24"/>
        <v>4</v>
      </c>
      <c r="N117" s="47">
        <f t="shared" si="24"/>
        <v>4</v>
      </c>
    </row>
    <row r="118" spans="3:14">
      <c r="C118" s="56">
        <v>4</v>
      </c>
      <c r="D118" s="57">
        <v>8</v>
      </c>
      <c r="E118" s="58">
        <v>1.375</v>
      </c>
      <c r="F118" s="70">
        <f t="shared" si="25"/>
        <v>53.218071207785847</v>
      </c>
      <c r="G118" s="71">
        <f t="shared" si="19"/>
        <v>27.087500641124272</v>
      </c>
      <c r="H118" s="72">
        <f t="shared" si="20"/>
        <v>14.024266422987102</v>
      </c>
      <c r="I118" s="45">
        <f t="shared" si="21"/>
        <v>7.5162438420255953E-2</v>
      </c>
      <c r="J118" s="46">
        <f t="shared" si="22"/>
        <v>0.14766958579881659</v>
      </c>
      <c r="K118" s="47">
        <f t="shared" si="23"/>
        <v>0.2852199095022625</v>
      </c>
      <c r="L118" s="45">
        <f t="shared" si="24"/>
        <v>4</v>
      </c>
      <c r="M118" s="46">
        <f t="shared" si="24"/>
        <v>4</v>
      </c>
      <c r="N118" s="47">
        <f t="shared" si="24"/>
        <v>4</v>
      </c>
    </row>
    <row r="119" spans="3:14">
      <c r="C119" s="62">
        <v>4</v>
      </c>
      <c r="D119" s="63">
        <v>8</v>
      </c>
      <c r="E119" s="64">
        <v>1.5</v>
      </c>
      <c r="F119" s="68">
        <f t="shared" si="25"/>
        <v>48.783231940470365</v>
      </c>
      <c r="G119" s="55">
        <f t="shared" si="19"/>
        <v>24.830208921030579</v>
      </c>
      <c r="H119" s="69">
        <f t="shared" si="20"/>
        <v>12.855577554404846</v>
      </c>
      <c r="I119" s="45">
        <f t="shared" si="21"/>
        <v>8.1995387367551936E-2</v>
      </c>
      <c r="J119" s="46">
        <f t="shared" si="22"/>
        <v>0.16109409359870902</v>
      </c>
      <c r="K119" s="47">
        <f t="shared" si="23"/>
        <v>0.31114899218428632</v>
      </c>
      <c r="L119" s="45">
        <f t="shared" si="24"/>
        <v>4</v>
      </c>
      <c r="M119" s="46">
        <f t="shared" si="24"/>
        <v>4</v>
      </c>
      <c r="N119" s="47">
        <f t="shared" si="24"/>
        <v>4</v>
      </c>
    </row>
    <row r="120" spans="3:14">
      <c r="C120" s="56">
        <v>4</v>
      </c>
      <c r="D120" s="57">
        <v>8</v>
      </c>
      <c r="E120" s="58">
        <v>2.25</v>
      </c>
      <c r="F120" s="70">
        <f t="shared" si="25"/>
        <v>32.522154626980239</v>
      </c>
      <c r="G120" s="71">
        <f t="shared" si="19"/>
        <v>16.553472614020389</v>
      </c>
      <c r="H120" s="72">
        <f t="shared" si="20"/>
        <v>8.5703850362698972</v>
      </c>
      <c r="I120" s="45">
        <f t="shared" si="21"/>
        <v>0.12299308105132792</v>
      </c>
      <c r="J120" s="46">
        <f t="shared" si="22"/>
        <v>0.2416411403980635</v>
      </c>
      <c r="K120" s="47">
        <f t="shared" si="23"/>
        <v>0.46672348827642951</v>
      </c>
      <c r="L120" s="45">
        <f t="shared" si="24"/>
        <v>4</v>
      </c>
      <c r="M120" s="46">
        <f t="shared" si="24"/>
        <v>4</v>
      </c>
      <c r="N120" s="47">
        <f t="shared" si="24"/>
        <v>4</v>
      </c>
    </row>
    <row r="121" spans="3:14">
      <c r="C121" s="62">
        <v>5</v>
      </c>
      <c r="D121" s="63">
        <v>5</v>
      </c>
      <c r="E121" s="64">
        <v>0.25</v>
      </c>
      <c r="F121" s="68">
        <f t="shared" si="25"/>
        <v>274.54922592008899</v>
      </c>
      <c r="G121" s="55">
        <f t="shared" si="19"/>
        <v>139.8166062690662</v>
      </c>
      <c r="H121" s="69">
        <f t="shared" si="20"/>
        <v>72.465416818347293</v>
      </c>
      <c r="I121" s="45">
        <f t="shared" si="21"/>
        <v>1.4569336287854808E-2</v>
      </c>
      <c r="J121" s="46">
        <f t="shared" si="22"/>
        <v>2.8608904955841303E-2</v>
      </c>
      <c r="K121" s="47">
        <f t="shared" si="23"/>
        <v>5.5198744113029823E-2</v>
      </c>
      <c r="L121" s="45">
        <f t="shared" si="24"/>
        <v>4</v>
      </c>
      <c r="M121" s="46">
        <f t="shared" si="24"/>
        <v>4</v>
      </c>
      <c r="N121" s="47">
        <f t="shared" si="24"/>
        <v>4</v>
      </c>
    </row>
    <row r="122" spans="3:14">
      <c r="C122" s="56">
        <v>6</v>
      </c>
      <c r="D122" s="57">
        <v>6</v>
      </c>
      <c r="E122" s="58">
        <v>0.25</v>
      </c>
      <c r="F122" s="70">
        <f t="shared" si="25"/>
        <v>328.44467214875539</v>
      </c>
      <c r="G122" s="71">
        <f t="shared" si="19"/>
        <v>166.7617667675369</v>
      </c>
      <c r="H122" s="72">
        <f t="shared" si="20"/>
        <v>85.933005042813136</v>
      </c>
      <c r="I122" s="45">
        <f t="shared" si="21"/>
        <v>1.2178611313227106E-2</v>
      </c>
      <c r="J122" s="46">
        <f t="shared" si="22"/>
        <v>2.3986313395059751E-2</v>
      </c>
      <c r="K122" s="47">
        <f t="shared" si="23"/>
        <v>4.6547889230769232E-2</v>
      </c>
      <c r="L122" s="45">
        <f t="shared" si="24"/>
        <v>4</v>
      </c>
      <c r="M122" s="46">
        <f t="shared" si="24"/>
        <v>4</v>
      </c>
      <c r="N122" s="47">
        <f t="shared" si="24"/>
        <v>4</v>
      </c>
    </row>
    <row r="123" spans="3:14">
      <c r="C123" s="62">
        <v>6</v>
      </c>
      <c r="D123" s="63">
        <v>6</v>
      </c>
      <c r="E123" s="75">
        <v>0.375</v>
      </c>
      <c r="F123" s="68">
        <f t="shared" si="25"/>
        <v>218.96311476583688</v>
      </c>
      <c r="G123" s="55">
        <f t="shared" si="19"/>
        <v>111.17451117835792</v>
      </c>
      <c r="H123" s="69">
        <f t="shared" si="20"/>
        <v>57.288670028542093</v>
      </c>
      <c r="I123" s="45">
        <f t="shared" si="21"/>
        <v>1.8267916969840661E-2</v>
      </c>
      <c r="J123" s="46">
        <f t="shared" si="22"/>
        <v>3.597947009258963E-2</v>
      </c>
      <c r="K123" s="47">
        <f t="shared" si="23"/>
        <v>6.9821833846153855E-2</v>
      </c>
      <c r="L123" s="45">
        <f t="shared" si="24"/>
        <v>4</v>
      </c>
      <c r="M123" s="46">
        <f t="shared" si="24"/>
        <v>4</v>
      </c>
      <c r="N123" s="47">
        <f t="shared" si="24"/>
        <v>4</v>
      </c>
    </row>
    <row r="124" spans="3:14">
      <c r="C124" s="56">
        <v>6</v>
      </c>
      <c r="D124" s="57">
        <v>6</v>
      </c>
      <c r="E124" s="73">
        <v>0.5</v>
      </c>
      <c r="F124" s="70">
        <f t="shared" si="25"/>
        <v>164.22233607437769</v>
      </c>
      <c r="G124" s="71">
        <f t="shared" si="19"/>
        <v>83.380883383768449</v>
      </c>
      <c r="H124" s="72">
        <f t="shared" si="20"/>
        <v>42.966502521406568</v>
      </c>
      <c r="I124" s="45">
        <f t="shared" si="21"/>
        <v>2.4357222626454213E-2</v>
      </c>
      <c r="J124" s="46">
        <f t="shared" si="22"/>
        <v>4.7972626790119502E-2</v>
      </c>
      <c r="K124" s="47">
        <f t="shared" si="23"/>
        <v>9.3095778461538464E-2</v>
      </c>
      <c r="L124" s="45">
        <f t="shared" si="24"/>
        <v>4</v>
      </c>
      <c r="M124" s="46">
        <f t="shared" si="24"/>
        <v>4</v>
      </c>
      <c r="N124" s="47">
        <f t="shared" si="24"/>
        <v>4</v>
      </c>
    </row>
    <row r="125" spans="3:14">
      <c r="C125" s="62">
        <v>6</v>
      </c>
      <c r="D125" s="63">
        <v>6</v>
      </c>
      <c r="E125" s="75">
        <v>0.75</v>
      </c>
      <c r="F125" s="68">
        <f t="shared" si="25"/>
        <v>109.48155738291844</v>
      </c>
      <c r="G125" s="55">
        <f t="shared" si="19"/>
        <v>55.587255589178959</v>
      </c>
      <c r="H125" s="69">
        <f t="shared" si="20"/>
        <v>28.644335014271046</v>
      </c>
      <c r="I125" s="45">
        <f t="shared" si="21"/>
        <v>3.6535833939681323E-2</v>
      </c>
      <c r="J125" s="46">
        <f t="shared" si="22"/>
        <v>7.195894018517926E-2</v>
      </c>
      <c r="K125" s="47">
        <f t="shared" si="23"/>
        <v>0.13964366769230771</v>
      </c>
      <c r="L125" s="45">
        <f t="shared" ref="L125:N147" si="26">$H$51/144</f>
        <v>4</v>
      </c>
      <c r="M125" s="46">
        <f t="shared" si="26"/>
        <v>4</v>
      </c>
      <c r="N125" s="47">
        <f t="shared" si="26"/>
        <v>4</v>
      </c>
    </row>
    <row r="126" spans="3:14">
      <c r="C126" s="56">
        <v>6</v>
      </c>
      <c r="D126" s="57">
        <v>9</v>
      </c>
      <c r="E126" s="73">
        <v>0.25</v>
      </c>
      <c r="F126" s="70">
        <f t="shared" si="25"/>
        <v>393.18664285763435</v>
      </c>
      <c r="G126" s="71">
        <f t="shared" si="19"/>
        <v>199.16344585611881</v>
      </c>
      <c r="H126" s="72">
        <f t="shared" si="20"/>
        <v>102.16166435581654</v>
      </c>
      <c r="I126" s="45">
        <f t="shared" si="21"/>
        <v>1.0173285569744867E-2</v>
      </c>
      <c r="J126" s="46">
        <f t="shared" si="22"/>
        <v>2.0084006795552788E-2</v>
      </c>
      <c r="K126" s="47">
        <f t="shared" si="23"/>
        <v>3.9153629937629941E-2</v>
      </c>
      <c r="L126" s="45">
        <f t="shared" si="26"/>
        <v>4</v>
      </c>
      <c r="M126" s="46">
        <f t="shared" si="26"/>
        <v>4</v>
      </c>
      <c r="N126" s="47">
        <f t="shared" si="26"/>
        <v>4</v>
      </c>
    </row>
    <row r="127" spans="3:14">
      <c r="C127" s="62">
        <v>8</v>
      </c>
      <c r="D127" s="63">
        <v>8</v>
      </c>
      <c r="E127" s="75">
        <v>0.3125</v>
      </c>
      <c r="F127" s="68">
        <f t="shared" si="25"/>
        <v>348.9894883558859</v>
      </c>
      <c r="G127" s="55">
        <f t="shared" si="19"/>
        <v>176.52371218841193</v>
      </c>
      <c r="H127" s="69">
        <f t="shared" si="20"/>
        <v>90.298507462686572</v>
      </c>
      <c r="I127" s="45">
        <f t="shared" si="21"/>
        <v>1.1461663269126765E-2</v>
      </c>
      <c r="J127" s="46">
        <f t="shared" si="22"/>
        <v>2.2659845243513884E-2</v>
      </c>
      <c r="K127" s="47">
        <f t="shared" si="23"/>
        <v>4.4297520661157025E-2</v>
      </c>
      <c r="L127" s="45">
        <f t="shared" si="26"/>
        <v>4</v>
      </c>
      <c r="M127" s="46">
        <f t="shared" si="26"/>
        <v>4</v>
      </c>
      <c r="N127" s="47">
        <f t="shared" si="26"/>
        <v>4</v>
      </c>
    </row>
    <row r="128" spans="3:14">
      <c r="C128" s="56">
        <v>8</v>
      </c>
      <c r="D128" s="57">
        <v>8</v>
      </c>
      <c r="E128" s="73">
        <v>0.375</v>
      </c>
      <c r="F128" s="70">
        <f t="shared" si="25"/>
        <v>290.82457362990493</v>
      </c>
      <c r="G128" s="71">
        <f t="shared" si="19"/>
        <v>147.10309349034327</v>
      </c>
      <c r="H128" s="72">
        <f t="shared" si="20"/>
        <v>75.24875621890547</v>
      </c>
      <c r="I128" s="45">
        <f t="shared" si="21"/>
        <v>1.3753995922952117E-2</v>
      </c>
      <c r="J128" s="46">
        <f t="shared" si="22"/>
        <v>2.7191814292216662E-2</v>
      </c>
      <c r="K128" s="47">
        <f t="shared" si="23"/>
        <v>5.3157024793388435E-2</v>
      </c>
      <c r="L128" s="45">
        <f t="shared" si="26"/>
        <v>4</v>
      </c>
      <c r="M128" s="46">
        <f t="shared" si="26"/>
        <v>4</v>
      </c>
      <c r="N128" s="47">
        <f t="shared" si="26"/>
        <v>4</v>
      </c>
    </row>
    <row r="129" spans="3:14">
      <c r="C129" s="62">
        <v>8</v>
      </c>
      <c r="D129" s="63">
        <v>8</v>
      </c>
      <c r="E129" s="75">
        <v>0.5</v>
      </c>
      <c r="F129" s="68">
        <f t="shared" si="25"/>
        <v>218.11843022242866</v>
      </c>
      <c r="G129" s="55">
        <f t="shared" si="19"/>
        <v>110.32732011775747</v>
      </c>
      <c r="H129" s="69">
        <f t="shared" si="20"/>
        <v>56.436567164179102</v>
      </c>
      <c r="I129" s="45">
        <f t="shared" si="21"/>
        <v>1.8338661230602824E-2</v>
      </c>
      <c r="J129" s="46">
        <f t="shared" si="22"/>
        <v>3.6255752389622212E-2</v>
      </c>
      <c r="K129" s="47">
        <f t="shared" si="23"/>
        <v>7.0876033057851243E-2</v>
      </c>
      <c r="L129" s="45">
        <f t="shared" si="26"/>
        <v>4</v>
      </c>
      <c r="M129" s="46">
        <f t="shared" si="26"/>
        <v>4</v>
      </c>
      <c r="N129" s="47">
        <f t="shared" si="26"/>
        <v>4</v>
      </c>
    </row>
    <row r="130" spans="3:14">
      <c r="C130" s="56">
        <v>8</v>
      </c>
      <c r="D130" s="57">
        <v>8</v>
      </c>
      <c r="E130" s="73">
        <v>1</v>
      </c>
      <c r="F130" s="70">
        <f t="shared" si="25"/>
        <v>109.05921511121433</v>
      </c>
      <c r="G130" s="71">
        <f t="shared" si="19"/>
        <v>55.163660058878733</v>
      </c>
      <c r="H130" s="72">
        <f t="shared" si="20"/>
        <v>28.218283582089551</v>
      </c>
      <c r="I130" s="45">
        <f t="shared" si="21"/>
        <v>3.6677322461205648E-2</v>
      </c>
      <c r="J130" s="46">
        <f t="shared" si="22"/>
        <v>7.2511504779244423E-2</v>
      </c>
      <c r="K130" s="47">
        <f t="shared" si="23"/>
        <v>0.14175206611570249</v>
      </c>
      <c r="L130" s="45">
        <f t="shared" si="26"/>
        <v>4</v>
      </c>
      <c r="M130" s="46">
        <f t="shared" si="26"/>
        <v>4</v>
      </c>
      <c r="N130" s="47">
        <f t="shared" si="26"/>
        <v>4</v>
      </c>
    </row>
    <row r="131" spans="3:14">
      <c r="C131" s="62">
        <v>9</v>
      </c>
      <c r="D131" s="63">
        <v>9</v>
      </c>
      <c r="E131" s="75">
        <v>0.75</v>
      </c>
      <c r="F131" s="68">
        <f t="shared" si="25"/>
        <v>163.37777184817932</v>
      </c>
      <c r="G131" s="55">
        <f t="shared" si="19"/>
        <v>82.533929967023127</v>
      </c>
      <c r="H131" s="69">
        <f t="shared" si="20"/>
        <v>42.11486327873569</v>
      </c>
      <c r="I131" s="45">
        <f t="shared" si="21"/>
        <v>2.448313472971737E-2</v>
      </c>
      <c r="J131" s="46">
        <f t="shared" si="22"/>
        <v>4.8464916205955798E-2</v>
      </c>
      <c r="K131" s="47">
        <f t="shared" si="23"/>
        <v>9.4978344664831169E-2</v>
      </c>
      <c r="L131" s="45">
        <f t="shared" si="26"/>
        <v>4</v>
      </c>
      <c r="M131" s="46">
        <f t="shared" si="26"/>
        <v>4</v>
      </c>
      <c r="N131" s="47">
        <f t="shared" si="26"/>
        <v>4</v>
      </c>
    </row>
    <row r="132" spans="3:14">
      <c r="C132" s="56">
        <v>10</v>
      </c>
      <c r="D132" s="57">
        <v>10</v>
      </c>
      <c r="E132" s="73">
        <v>0.3125</v>
      </c>
      <c r="F132" s="70">
        <f t="shared" si="25"/>
        <v>435.22393225978112</v>
      </c>
      <c r="G132" s="71">
        <f t="shared" si="19"/>
        <v>219.63938073607116</v>
      </c>
      <c r="H132" s="72">
        <f t="shared" si="20"/>
        <v>111.85328501525294</v>
      </c>
      <c r="I132" s="45">
        <f t="shared" si="21"/>
        <v>9.1906710626667408E-3</v>
      </c>
      <c r="J132" s="46">
        <f t="shared" si="22"/>
        <v>1.8211670359818511E-2</v>
      </c>
      <c r="K132" s="47">
        <f t="shared" si="23"/>
        <v>3.5761131194801635E-2</v>
      </c>
      <c r="L132" s="45">
        <f t="shared" si="26"/>
        <v>4</v>
      </c>
      <c r="M132" s="46">
        <f t="shared" si="26"/>
        <v>4</v>
      </c>
      <c r="N132" s="47">
        <f t="shared" si="26"/>
        <v>4</v>
      </c>
    </row>
    <row r="133" spans="3:14">
      <c r="C133" s="62">
        <v>10</v>
      </c>
      <c r="D133" s="63">
        <v>10</v>
      </c>
      <c r="E133" s="75">
        <v>0.375</v>
      </c>
      <c r="F133" s="68">
        <f t="shared" si="25"/>
        <v>362.68661021648421</v>
      </c>
      <c r="G133" s="55">
        <f t="shared" si="19"/>
        <v>183.03281728005933</v>
      </c>
      <c r="H133" s="69">
        <f t="shared" si="20"/>
        <v>93.211070846044109</v>
      </c>
      <c r="I133" s="45">
        <f t="shared" si="21"/>
        <v>1.1028805275200091E-2</v>
      </c>
      <c r="J133" s="46">
        <f t="shared" si="22"/>
        <v>2.185400443178221E-2</v>
      </c>
      <c r="K133" s="47">
        <f t="shared" si="23"/>
        <v>4.2913357433761963E-2</v>
      </c>
      <c r="L133" s="45">
        <f t="shared" si="26"/>
        <v>4</v>
      </c>
      <c r="M133" s="46">
        <f t="shared" si="26"/>
        <v>4</v>
      </c>
      <c r="N133" s="47">
        <f t="shared" si="26"/>
        <v>4</v>
      </c>
    </row>
    <row r="134" spans="3:14">
      <c r="C134" s="56">
        <v>12</v>
      </c>
      <c r="D134" s="57">
        <v>12</v>
      </c>
      <c r="E134" s="73">
        <v>0.3125</v>
      </c>
      <c r="F134" s="70">
        <f t="shared" si="25"/>
        <v>521.45872369752954</v>
      </c>
      <c r="G134" s="71">
        <f t="shared" si="19"/>
        <v>262.75573771900429</v>
      </c>
      <c r="H134" s="72">
        <f t="shared" si="20"/>
        <v>133.4094134140295</v>
      </c>
      <c r="I134" s="45">
        <f t="shared" si="21"/>
        <v>7.670789303584816E-3</v>
      </c>
      <c r="J134" s="46">
        <f t="shared" si="22"/>
        <v>1.5223264141533882E-2</v>
      </c>
      <c r="K134" s="47">
        <f t="shared" si="23"/>
        <v>2.9982891743824687E-2</v>
      </c>
      <c r="L134" s="45">
        <f t="shared" si="26"/>
        <v>4</v>
      </c>
      <c r="M134" s="46">
        <f t="shared" si="26"/>
        <v>4</v>
      </c>
      <c r="N134" s="47">
        <f t="shared" si="26"/>
        <v>4</v>
      </c>
    </row>
    <row r="135" spans="3:14">
      <c r="C135" s="62">
        <v>12</v>
      </c>
      <c r="D135" s="63">
        <v>12</v>
      </c>
      <c r="E135" s="75">
        <v>0.375</v>
      </c>
      <c r="F135" s="68">
        <f t="shared" si="25"/>
        <v>434.54893641460802</v>
      </c>
      <c r="G135" s="55">
        <f t="shared" si="19"/>
        <v>218.96311476583688</v>
      </c>
      <c r="H135" s="69">
        <f t="shared" si="20"/>
        <v>111.17451117835792</v>
      </c>
      <c r="I135" s="45">
        <f t="shared" si="21"/>
        <v>9.2049471643017786E-3</v>
      </c>
      <c r="J135" s="46">
        <f t="shared" si="22"/>
        <v>1.8267916969840661E-2</v>
      </c>
      <c r="K135" s="47">
        <f t="shared" si="23"/>
        <v>3.597947009258963E-2</v>
      </c>
      <c r="L135" s="45">
        <f t="shared" si="26"/>
        <v>4</v>
      </c>
      <c r="M135" s="46">
        <f t="shared" si="26"/>
        <v>4</v>
      </c>
      <c r="N135" s="47">
        <f t="shared" si="26"/>
        <v>4</v>
      </c>
    </row>
    <row r="136" spans="3:14">
      <c r="C136" s="56">
        <v>12</v>
      </c>
      <c r="D136" s="57">
        <v>12</v>
      </c>
      <c r="E136" s="73">
        <v>0.5</v>
      </c>
      <c r="F136" s="70">
        <f t="shared" si="25"/>
        <v>325.911702310956</v>
      </c>
      <c r="G136" s="71">
        <f t="shared" si="19"/>
        <v>164.22233607437769</v>
      </c>
      <c r="H136" s="72">
        <f t="shared" si="20"/>
        <v>83.380883383768449</v>
      </c>
      <c r="I136" s="45">
        <f t="shared" si="21"/>
        <v>1.2273262885735705E-2</v>
      </c>
      <c r="J136" s="46">
        <f t="shared" si="22"/>
        <v>2.4357222626454213E-2</v>
      </c>
      <c r="K136" s="47">
        <f t="shared" si="23"/>
        <v>4.7972626790119502E-2</v>
      </c>
      <c r="L136" s="45">
        <f t="shared" si="26"/>
        <v>4</v>
      </c>
      <c r="M136" s="46">
        <f t="shared" si="26"/>
        <v>4</v>
      </c>
      <c r="N136" s="47">
        <f t="shared" si="26"/>
        <v>4</v>
      </c>
    </row>
    <row r="137" spans="3:14">
      <c r="C137" s="62">
        <v>12</v>
      </c>
      <c r="D137" s="63">
        <v>24</v>
      </c>
      <c r="E137" s="75">
        <v>0.375</v>
      </c>
      <c r="F137" s="68">
        <f t="shared" si="25"/>
        <v>578.39832706293282</v>
      </c>
      <c r="G137" s="55">
        <f t="shared" si="19"/>
        <v>290.94842014456736</v>
      </c>
      <c r="H137" s="69">
        <f t="shared" si="20"/>
        <v>147.22603457806753</v>
      </c>
      <c r="I137" s="45">
        <f t="shared" si="21"/>
        <v>6.9156493247684971E-3</v>
      </c>
      <c r="J137" s="46">
        <f t="shared" si="22"/>
        <v>1.3748141330385872E-2</v>
      </c>
      <c r="K137" s="47">
        <f t="shared" si="23"/>
        <v>2.7169107769991423E-2</v>
      </c>
      <c r="L137" s="45">
        <f t="shared" si="26"/>
        <v>4</v>
      </c>
      <c r="M137" s="46">
        <f t="shared" si="26"/>
        <v>4</v>
      </c>
      <c r="N137" s="47">
        <f t="shared" si="26"/>
        <v>4</v>
      </c>
    </row>
    <row r="138" spans="3:14">
      <c r="C138" s="56">
        <v>14</v>
      </c>
      <c r="D138" s="57">
        <v>14</v>
      </c>
      <c r="E138" s="73">
        <v>0.375</v>
      </c>
      <c r="F138" s="70">
        <f t="shared" si="25"/>
        <v>506.41142838147783</v>
      </c>
      <c r="G138" s="71">
        <f t="shared" si="19"/>
        <v>254.89374117068971</v>
      </c>
      <c r="H138" s="72">
        <f t="shared" si="20"/>
        <v>129.13859904019725</v>
      </c>
      <c r="I138" s="45">
        <f t="shared" si="21"/>
        <v>7.8987158974358988E-3</v>
      </c>
      <c r="J138" s="46">
        <f t="shared" si="22"/>
        <v>1.5692813725549259E-2</v>
      </c>
      <c r="K138" s="47">
        <f t="shared" si="23"/>
        <v>3.097447261879395E-2</v>
      </c>
      <c r="L138" s="45">
        <f t="shared" si="26"/>
        <v>4</v>
      </c>
      <c r="M138" s="46">
        <f t="shared" si="26"/>
        <v>4</v>
      </c>
      <c r="N138" s="47">
        <f t="shared" si="26"/>
        <v>4</v>
      </c>
    </row>
    <row r="139" spans="3:14">
      <c r="C139" s="62">
        <v>16</v>
      </c>
      <c r="D139" s="63">
        <v>16</v>
      </c>
      <c r="E139" s="75">
        <v>0.375</v>
      </c>
      <c r="F139" s="68">
        <f t="shared" si="25"/>
        <v>578.27402407499005</v>
      </c>
      <c r="G139" s="55">
        <f t="shared" si="19"/>
        <v>290.82457362990493</v>
      </c>
      <c r="H139" s="69">
        <f t="shared" si="20"/>
        <v>147.10309349034327</v>
      </c>
      <c r="I139" s="45">
        <f t="shared" si="21"/>
        <v>6.9171358793063886E-3</v>
      </c>
      <c r="J139" s="46">
        <f t="shared" si="22"/>
        <v>1.3753995922952117E-2</v>
      </c>
      <c r="K139" s="47">
        <f t="shared" si="23"/>
        <v>2.7191814292216662E-2</v>
      </c>
      <c r="L139" s="45">
        <f t="shared" si="26"/>
        <v>4</v>
      </c>
      <c r="M139" s="46">
        <f t="shared" si="26"/>
        <v>4</v>
      </c>
      <c r="N139" s="47">
        <f t="shared" si="26"/>
        <v>4</v>
      </c>
    </row>
    <row r="140" spans="3:14">
      <c r="C140" s="56">
        <v>16</v>
      </c>
      <c r="D140" s="57">
        <v>16</v>
      </c>
      <c r="E140" s="73">
        <v>0.5</v>
      </c>
      <c r="F140" s="70">
        <f t="shared" si="25"/>
        <v>433.70551805624251</v>
      </c>
      <c r="G140" s="71">
        <f t="shared" si="19"/>
        <v>218.11843022242866</v>
      </c>
      <c r="H140" s="72">
        <f t="shared" si="20"/>
        <v>110.32732011775747</v>
      </c>
      <c r="I140" s="45">
        <f t="shared" si="21"/>
        <v>9.2228478390751854E-3</v>
      </c>
      <c r="J140" s="46">
        <f t="shared" si="22"/>
        <v>1.8338661230602824E-2</v>
      </c>
      <c r="K140" s="47">
        <f t="shared" si="23"/>
        <v>3.6255752389622212E-2</v>
      </c>
      <c r="L140" s="45">
        <f t="shared" si="26"/>
        <v>4</v>
      </c>
      <c r="M140" s="46">
        <f t="shared" si="26"/>
        <v>4</v>
      </c>
      <c r="N140" s="47">
        <f t="shared" si="26"/>
        <v>4</v>
      </c>
    </row>
    <row r="141" spans="3:14">
      <c r="C141" s="62">
        <v>16</v>
      </c>
      <c r="D141" s="63">
        <v>32</v>
      </c>
      <c r="E141" s="75">
        <v>0.375</v>
      </c>
      <c r="F141" s="68">
        <f t="shared" si="25"/>
        <v>770.03231566484862</v>
      </c>
      <c r="G141" s="55">
        <f t="shared" si="19"/>
        <v>386.7647692274557</v>
      </c>
      <c r="H141" s="69">
        <f t="shared" si="20"/>
        <v>195.13292776188146</v>
      </c>
      <c r="I141" s="45">
        <f t="shared" si="21"/>
        <v>5.1945871863135849E-3</v>
      </c>
      <c r="J141" s="46">
        <f t="shared" si="22"/>
        <v>1.0342203629326968E-2</v>
      </c>
      <c r="K141" s="47">
        <f t="shared" si="23"/>
        <v>2.0498846841887984E-2</v>
      </c>
      <c r="L141" s="45">
        <f t="shared" si="26"/>
        <v>4</v>
      </c>
      <c r="M141" s="46">
        <f t="shared" si="26"/>
        <v>4</v>
      </c>
      <c r="N141" s="47">
        <f t="shared" si="26"/>
        <v>4</v>
      </c>
    </row>
    <row r="142" spans="3:14">
      <c r="C142" s="56">
        <v>18</v>
      </c>
      <c r="D142" s="57">
        <v>18</v>
      </c>
      <c r="E142" s="73">
        <v>0.375</v>
      </c>
      <c r="F142" s="70">
        <f t="shared" si="25"/>
        <v>650.13668897951993</v>
      </c>
      <c r="G142" s="71">
        <f t="shared" si="19"/>
        <v>326.75554369635864</v>
      </c>
      <c r="H142" s="72">
        <f t="shared" si="20"/>
        <v>165.06785993404625</v>
      </c>
      <c r="I142" s="45">
        <f t="shared" si="21"/>
        <v>6.1525523290779927E-3</v>
      </c>
      <c r="J142" s="46">
        <f t="shared" si="22"/>
        <v>1.2241567364858685E-2</v>
      </c>
      <c r="K142" s="47">
        <f t="shared" si="23"/>
        <v>2.4232458102977899E-2</v>
      </c>
      <c r="L142" s="45">
        <f t="shared" si="26"/>
        <v>4</v>
      </c>
      <c r="M142" s="46">
        <f t="shared" si="26"/>
        <v>4</v>
      </c>
      <c r="N142" s="47">
        <f t="shared" si="26"/>
        <v>4</v>
      </c>
    </row>
    <row r="143" spans="3:14">
      <c r="C143" s="62">
        <v>18</v>
      </c>
      <c r="D143" s="63">
        <v>24</v>
      </c>
      <c r="E143" s="75">
        <v>0.375</v>
      </c>
      <c r="F143" s="68">
        <f t="shared" si="25"/>
        <v>742.55445982897129</v>
      </c>
      <c r="G143" s="55">
        <f t="shared" si="19"/>
        <v>372.97542127804752</v>
      </c>
      <c r="H143" s="69">
        <f t="shared" si="20"/>
        <v>188.18833184504825</v>
      </c>
      <c r="I143" s="45">
        <f t="shared" si="21"/>
        <v>5.386810283142464E-3</v>
      </c>
      <c r="J143" s="46">
        <f t="shared" si="22"/>
        <v>1.072456728192301E-2</v>
      </c>
      <c r="K143" s="47">
        <f t="shared" si="23"/>
        <v>2.1255302923315917E-2</v>
      </c>
      <c r="L143" s="45">
        <f t="shared" si="26"/>
        <v>4</v>
      </c>
      <c r="M143" s="46">
        <f t="shared" si="26"/>
        <v>4</v>
      </c>
      <c r="N143" s="47">
        <f t="shared" si="26"/>
        <v>4</v>
      </c>
    </row>
    <row r="144" spans="3:14">
      <c r="C144" s="56">
        <v>24</v>
      </c>
      <c r="D144" s="57">
        <v>24</v>
      </c>
      <c r="E144" s="73">
        <v>0.375</v>
      </c>
      <c r="F144" s="70">
        <f t="shared" si="25"/>
        <v>865.72492615667488</v>
      </c>
      <c r="G144" s="71">
        <f t="shared" si="19"/>
        <v>434.54893641460802</v>
      </c>
      <c r="H144" s="72">
        <f t="shared" si="20"/>
        <v>218.96311476583688</v>
      </c>
      <c r="I144" s="45">
        <f t="shared" si="21"/>
        <v>4.6204052570805827E-3</v>
      </c>
      <c r="J144" s="46">
        <f t="shared" si="22"/>
        <v>9.2049471643017786E-3</v>
      </c>
      <c r="K144" s="47">
        <f t="shared" si="23"/>
        <v>1.8267916969840661E-2</v>
      </c>
      <c r="L144" s="45">
        <f t="shared" si="26"/>
        <v>4</v>
      </c>
      <c r="M144" s="46">
        <f t="shared" si="26"/>
        <v>4</v>
      </c>
      <c r="N144" s="47">
        <f t="shared" si="26"/>
        <v>4</v>
      </c>
    </row>
    <row r="145" spans="3:14">
      <c r="C145" s="62">
        <v>24</v>
      </c>
      <c r="D145" s="63">
        <v>24</v>
      </c>
      <c r="E145" s="75">
        <v>0.3125</v>
      </c>
      <c r="F145" s="68">
        <f t="shared" si="25"/>
        <v>1038.86991138801</v>
      </c>
      <c r="G145" s="55">
        <f t="shared" si="19"/>
        <v>521.45872369752954</v>
      </c>
      <c r="H145" s="69">
        <f t="shared" si="20"/>
        <v>262.75573771900429</v>
      </c>
      <c r="I145" s="45">
        <f t="shared" si="21"/>
        <v>3.8503377142338189E-3</v>
      </c>
      <c r="J145" s="46">
        <f t="shared" si="22"/>
        <v>7.670789303584816E-3</v>
      </c>
      <c r="K145" s="47">
        <f t="shared" si="23"/>
        <v>1.5223264141533882E-2</v>
      </c>
      <c r="L145" s="45">
        <f t="shared" si="26"/>
        <v>4</v>
      </c>
      <c r="M145" s="46">
        <f t="shared" si="26"/>
        <v>4</v>
      </c>
      <c r="N145" s="47">
        <f t="shared" si="26"/>
        <v>4</v>
      </c>
    </row>
    <row r="146" spans="3:14">
      <c r="C146" s="56">
        <v>24</v>
      </c>
      <c r="D146" s="57">
        <v>48</v>
      </c>
      <c r="E146" s="73">
        <v>0.375</v>
      </c>
      <c r="F146" s="70">
        <f t="shared" si="25"/>
        <v>1153.3007243823283</v>
      </c>
      <c r="G146" s="71">
        <f t="shared" si="19"/>
        <v>578.39832706293282</v>
      </c>
      <c r="H146" s="72">
        <f t="shared" si="20"/>
        <v>290.94842014456736</v>
      </c>
      <c r="I146" s="45">
        <f t="shared" si="21"/>
        <v>3.4683061541839182E-3</v>
      </c>
      <c r="J146" s="46">
        <f t="shared" si="22"/>
        <v>6.9156493247684971E-3</v>
      </c>
      <c r="K146" s="47">
        <f t="shared" si="23"/>
        <v>1.3748141330385872E-2</v>
      </c>
      <c r="L146" s="45">
        <f t="shared" si="26"/>
        <v>4</v>
      </c>
      <c r="M146" s="46">
        <f t="shared" si="26"/>
        <v>4</v>
      </c>
      <c r="N146" s="47">
        <f t="shared" si="26"/>
        <v>4</v>
      </c>
    </row>
    <row r="147" spans="3:14" ht="13.5" thickBot="1">
      <c r="C147" s="76">
        <v>48</v>
      </c>
      <c r="D147" s="77">
        <v>48</v>
      </c>
      <c r="E147" s="78">
        <v>0.5</v>
      </c>
      <c r="F147" s="79">
        <f t="shared" si="25"/>
        <v>1296.0593165704765</v>
      </c>
      <c r="G147" s="80">
        <f t="shared" si="19"/>
        <v>649.29369461750616</v>
      </c>
      <c r="H147" s="81">
        <f t="shared" si="20"/>
        <v>325.911702310956</v>
      </c>
      <c r="I147" s="48">
        <f t="shared" si="21"/>
        <v>3.0862784973333356E-3</v>
      </c>
      <c r="J147" s="49">
        <f t="shared" si="22"/>
        <v>6.1605403427741103E-3</v>
      </c>
      <c r="K147" s="50">
        <f t="shared" si="23"/>
        <v>1.2273262885735705E-2</v>
      </c>
      <c r="L147" s="48">
        <f t="shared" si="26"/>
        <v>4</v>
      </c>
      <c r="M147" s="49">
        <f t="shared" si="26"/>
        <v>4</v>
      </c>
      <c r="N147" s="50">
        <f t="shared" si="26"/>
        <v>4</v>
      </c>
    </row>
  </sheetData>
  <sheetProtection password="CB73" sheet="1"/>
  <phoneticPr fontId="2" type="noConversion"/>
  <pageMargins left="0.75" right="0.75" top="1" bottom="1" header="0.5" footer="0.5"/>
  <pageSetup scale="68" orientation="portrait" horizontalDpi="300" verticalDpi="180" r:id="rId1"/>
  <headerFooter alignWithMargins="0"/>
  <rowBreaks count="1" manualBreakCount="1">
    <brk id="9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SUMMITVILLE TILES,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Alexander</dc:creator>
  <cp:keywords/>
  <dc:description/>
  <cp:lastModifiedBy>X</cp:lastModifiedBy>
  <cp:revision/>
  <dcterms:created xsi:type="dcterms:W3CDTF">2011-04-07T11:29:48Z</dcterms:created>
  <dcterms:modified xsi:type="dcterms:W3CDTF">2024-11-08T14:11:07Z</dcterms:modified>
  <cp:category/>
  <cp:contentStatus/>
</cp:coreProperties>
</file>